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6380" windowHeight="8190"/>
  </bookViews>
  <sheets>
    <sheet name="12 MAI 2012 - IC DIV 1 VROUWEN" sheetId="1" r:id="rId1"/>
    <sheet name="statistieken" sheetId="3" r:id="rId2"/>
    <sheet name="punten" sheetId="2" r:id="rId3"/>
  </sheets>
  <definedNames>
    <definedName name="_xlnm.Print_Area" localSheetId="0">'12 MAI 2012 - IC DIV 1 VROUWEN'!$A$1:$AE$36</definedName>
    <definedName name="_xlnm.Print_Area" localSheetId="1">statistieken!$A$1:$AF$17</definedName>
  </definedNames>
  <calcPr calcId="145621"/>
</workbook>
</file>

<file path=xl/calcChain.xml><?xml version="1.0" encoding="utf-8"?>
<calcChain xmlns="http://schemas.openxmlformats.org/spreadsheetml/2006/main">
  <c r="AD31" i="1"/>
  <c r="AA26"/>
  <c r="AD26" s="1"/>
  <c r="AA27"/>
  <c r="AD27" s="1"/>
  <c r="AA32"/>
  <c r="AD32" s="1"/>
  <c r="AD33"/>
  <c r="AA25"/>
  <c r="AD25" s="1"/>
  <c r="Z26"/>
  <c r="Z27"/>
  <c r="Z28"/>
  <c r="Z29"/>
  <c r="Z30"/>
  <c r="Z31"/>
  <c r="Z32"/>
  <c r="Z33"/>
  <c r="Z34"/>
  <c r="Z35"/>
  <c r="Z36"/>
  <c r="Z25"/>
  <c r="W37"/>
  <c r="T37"/>
  <c r="Q37"/>
  <c r="N37"/>
  <c r="K37"/>
  <c r="H37"/>
  <c r="E37"/>
  <c r="B37"/>
  <c r="C25"/>
  <c r="N21" i="3"/>
  <c r="M21"/>
  <c r="L21"/>
  <c r="D21"/>
  <c r="N16"/>
  <c r="M16"/>
  <c r="L16"/>
  <c r="D16"/>
  <c r="C16"/>
  <c r="B16"/>
  <c r="M15"/>
  <c r="C15"/>
  <c r="B15"/>
  <c r="N14"/>
  <c r="M14"/>
  <c r="L14"/>
  <c r="D14"/>
  <c r="C14"/>
  <c r="B14"/>
  <c r="M13"/>
  <c r="C13"/>
  <c r="B13"/>
  <c r="N12"/>
  <c r="M12"/>
  <c r="L12"/>
  <c r="D12"/>
  <c r="C12"/>
  <c r="B12"/>
  <c r="M11"/>
  <c r="C11"/>
  <c r="B11"/>
  <c r="N10"/>
  <c r="M10"/>
  <c r="L10"/>
  <c r="D10"/>
  <c r="C10"/>
  <c r="B10"/>
  <c r="M9"/>
  <c r="C9"/>
  <c r="B9"/>
  <c r="N8"/>
  <c r="M8"/>
  <c r="L8"/>
  <c r="D8"/>
  <c r="C8"/>
  <c r="B8"/>
  <c r="M7"/>
  <c r="C7"/>
  <c r="B7"/>
  <c r="N6"/>
  <c r="M6"/>
  <c r="L6"/>
  <c r="D6"/>
  <c r="C6"/>
  <c r="B6"/>
  <c r="N5"/>
  <c r="M5"/>
  <c r="L5"/>
  <c r="D5"/>
  <c r="C5"/>
  <c r="B5"/>
  <c r="S4"/>
  <c r="R4"/>
  <c r="Q4"/>
  <c r="P4"/>
  <c r="O4"/>
  <c r="N4"/>
  <c r="M4"/>
  <c r="L4"/>
  <c r="K4"/>
  <c r="J4"/>
  <c r="I4"/>
  <c r="H4"/>
  <c r="G4"/>
  <c r="F4"/>
  <c r="E4"/>
  <c r="D4"/>
  <c r="C4"/>
  <c r="B4"/>
  <c r="AA28" i="1" l="1"/>
  <c r="AD28" s="1"/>
  <c r="AA29"/>
  <c r="AD29" s="1"/>
  <c r="AA36"/>
  <c r="AD36" s="1"/>
  <c r="AA35"/>
  <c r="AD35" s="1"/>
  <c r="AD34"/>
  <c r="AD30"/>
  <c r="N15" i="3"/>
  <c r="N11"/>
  <c r="N7"/>
  <c r="N13"/>
  <c r="N9"/>
  <c r="D13"/>
  <c r="D9"/>
  <c r="E21"/>
  <c r="D15"/>
  <c r="D11"/>
  <c r="D7"/>
  <c r="L13"/>
  <c r="L9"/>
  <c r="L15"/>
  <c r="L11"/>
  <c r="L7"/>
  <c r="AC20" i="1"/>
  <c r="Z20"/>
  <c r="W20"/>
  <c r="T20"/>
  <c r="Q20"/>
  <c r="N20"/>
  <c r="K20"/>
  <c r="H20"/>
  <c r="B20"/>
  <c r="A5" i="2"/>
  <c r="A6" s="1"/>
  <c r="A7" s="1"/>
  <c r="A8" s="1"/>
  <c r="A9" s="1"/>
  <c r="A10" s="1"/>
  <c r="A11" s="1"/>
  <c r="A12" s="1"/>
  <c r="A13" s="1"/>
  <c r="A14" s="1"/>
  <c r="E20" i="1"/>
  <c r="C9"/>
  <c r="C10"/>
  <c r="C11"/>
  <c r="C12"/>
  <c r="C13"/>
  <c r="C14"/>
  <c r="C15"/>
  <c r="C16"/>
  <c r="C17"/>
  <c r="C18"/>
  <c r="C19"/>
  <c r="C8"/>
  <c r="O21" i="3" l="1"/>
  <c r="E14"/>
  <c r="E10"/>
  <c r="E6"/>
  <c r="E16"/>
  <c r="E12"/>
  <c r="E8"/>
  <c r="E13"/>
  <c r="E9"/>
  <c r="E5"/>
  <c r="F21"/>
  <c r="E15"/>
  <c r="E11"/>
  <c r="E7"/>
  <c r="C6" i="2"/>
  <c r="C7" s="1"/>
  <c r="C8" s="1"/>
  <c r="C9" s="1"/>
  <c r="C10" s="1"/>
  <c r="C11" s="1"/>
  <c r="C12" s="1"/>
  <c r="C13" s="1"/>
  <c r="C14" s="1"/>
  <c r="C5"/>
  <c r="F9" i="1"/>
  <c r="I9" s="1"/>
  <c r="L9" s="1"/>
  <c r="O9" s="1"/>
  <c r="F10"/>
  <c r="I10" s="1"/>
  <c r="L10" s="1"/>
  <c r="O10" s="1"/>
  <c r="F11"/>
  <c r="I11" s="1"/>
  <c r="L11" s="1"/>
  <c r="F12"/>
  <c r="I12" s="1"/>
  <c r="L12" s="1"/>
  <c r="F13"/>
  <c r="I13" s="1"/>
  <c r="F14"/>
  <c r="I14" s="1"/>
  <c r="L14" s="1"/>
  <c r="O14" s="1"/>
  <c r="F15"/>
  <c r="I15" s="1"/>
  <c r="L15" s="1"/>
  <c r="O15" s="1"/>
  <c r="F16"/>
  <c r="I16" s="1"/>
  <c r="L16" s="1"/>
  <c r="F17"/>
  <c r="I17" s="1"/>
  <c r="L17" s="1"/>
  <c r="O17" s="1"/>
  <c r="F18"/>
  <c r="I18" s="1"/>
  <c r="L18" s="1"/>
  <c r="O18" s="1"/>
  <c r="F19"/>
  <c r="I19" s="1"/>
  <c r="L19" s="1"/>
  <c r="O19" s="1"/>
  <c r="F8"/>
  <c r="O16" i="3" l="1"/>
  <c r="O12"/>
  <c r="O8"/>
  <c r="O14"/>
  <c r="O10"/>
  <c r="O6"/>
  <c r="O13"/>
  <c r="O9"/>
  <c r="O5"/>
  <c r="O15"/>
  <c r="O11"/>
  <c r="O7"/>
  <c r="G21"/>
  <c r="F15"/>
  <c r="F11"/>
  <c r="F7"/>
  <c r="F13"/>
  <c r="F9"/>
  <c r="F14"/>
  <c r="F10"/>
  <c r="F6"/>
  <c r="P21"/>
  <c r="F5"/>
  <c r="F16"/>
  <c r="F12"/>
  <c r="F8"/>
  <c r="R19" i="1"/>
  <c r="U19" s="1"/>
  <c r="X19" s="1"/>
  <c r="AA19" s="1"/>
  <c r="AD19" s="1"/>
  <c r="C36" s="1"/>
  <c r="F36" s="1"/>
  <c r="R15"/>
  <c r="U15" s="1"/>
  <c r="X15" s="1"/>
  <c r="AA15" s="1"/>
  <c r="AD15" s="1"/>
  <c r="C32" s="1"/>
  <c r="F32" s="1"/>
  <c r="R18"/>
  <c r="U18" s="1"/>
  <c r="X18" s="1"/>
  <c r="AA18" s="1"/>
  <c r="AD18" s="1"/>
  <c r="C35" s="1"/>
  <c r="F35" s="1"/>
  <c r="R14"/>
  <c r="U14" s="1"/>
  <c r="X14" s="1"/>
  <c r="AA14" s="1"/>
  <c r="AD14" s="1"/>
  <c r="C31" s="1"/>
  <c r="F31" s="1"/>
  <c r="R10"/>
  <c r="U10" s="1"/>
  <c r="X10" s="1"/>
  <c r="AA10" s="1"/>
  <c r="AD10" s="1"/>
  <c r="C27" s="1"/>
  <c r="F27" s="1"/>
  <c r="R17"/>
  <c r="U17" s="1"/>
  <c r="X17" s="1"/>
  <c r="AA17" s="1"/>
  <c r="AD17" s="1"/>
  <c r="C34" s="1"/>
  <c r="F34" s="1"/>
  <c r="R9"/>
  <c r="U9" s="1"/>
  <c r="X9" s="1"/>
  <c r="AA9" s="1"/>
  <c r="AD9" s="1"/>
  <c r="C26" s="1"/>
  <c r="F26" s="1"/>
  <c r="C16" i="2"/>
  <c r="O16" i="1"/>
  <c r="O12"/>
  <c r="O11"/>
  <c r="L13"/>
  <c r="O13" s="1"/>
  <c r="I8"/>
  <c r="L8" s="1"/>
  <c r="I34" l="1"/>
  <c r="L34" s="1"/>
  <c r="O34" s="1"/>
  <c r="R34" s="1"/>
  <c r="U34" s="1"/>
  <c r="X34" s="1"/>
  <c r="I32"/>
  <c r="L32" s="1"/>
  <c r="O32" s="1"/>
  <c r="R32" s="1"/>
  <c r="U32" s="1"/>
  <c r="X32" s="1"/>
  <c r="I27"/>
  <c r="L27" s="1"/>
  <c r="O27" s="1"/>
  <c r="R27" s="1"/>
  <c r="U27" s="1"/>
  <c r="X27" s="1"/>
  <c r="I36"/>
  <c r="L36" s="1"/>
  <c r="O36" s="1"/>
  <c r="R36" s="1"/>
  <c r="U36" s="1"/>
  <c r="X36" s="1"/>
  <c r="I31"/>
  <c r="L31" s="1"/>
  <c r="O31" s="1"/>
  <c r="R31" s="1"/>
  <c r="U31" s="1"/>
  <c r="X31" s="1"/>
  <c r="I26"/>
  <c r="L26" s="1"/>
  <c r="O26" s="1"/>
  <c r="R26" s="1"/>
  <c r="U26" s="1"/>
  <c r="X26" s="1"/>
  <c r="I35"/>
  <c r="L35" s="1"/>
  <c r="O35" s="1"/>
  <c r="R35" s="1"/>
  <c r="U35" s="1"/>
  <c r="X35" s="1"/>
  <c r="P13" i="3"/>
  <c r="P9"/>
  <c r="P15"/>
  <c r="P11"/>
  <c r="P7"/>
  <c r="P16"/>
  <c r="P12"/>
  <c r="P8"/>
  <c r="P14"/>
  <c r="P10"/>
  <c r="P6"/>
  <c r="P5"/>
  <c r="G16"/>
  <c r="G12"/>
  <c r="G8"/>
  <c r="Q21"/>
  <c r="G14"/>
  <c r="G10"/>
  <c r="G6"/>
  <c r="G13"/>
  <c r="G9"/>
  <c r="G5"/>
  <c r="H21"/>
  <c r="G15"/>
  <c r="G11"/>
  <c r="G7"/>
  <c r="R16" i="1"/>
  <c r="U16" s="1"/>
  <c r="X16" s="1"/>
  <c r="AA16" s="1"/>
  <c r="AD16" s="1"/>
  <c r="C33" s="1"/>
  <c r="F33" s="1"/>
  <c r="R11"/>
  <c r="U11" s="1"/>
  <c r="X11" s="1"/>
  <c r="AA11" s="1"/>
  <c r="AD11" s="1"/>
  <c r="C28" s="1"/>
  <c r="F28" s="1"/>
  <c r="R13"/>
  <c r="U13" s="1"/>
  <c r="X13" s="1"/>
  <c r="AA13" s="1"/>
  <c r="AD13" s="1"/>
  <c r="C30" s="1"/>
  <c r="F30" s="1"/>
  <c r="R12"/>
  <c r="U12" s="1"/>
  <c r="X12" s="1"/>
  <c r="AA12" s="1"/>
  <c r="AD12" s="1"/>
  <c r="C29" s="1"/>
  <c r="F29" s="1"/>
  <c r="O8"/>
  <c r="R8" s="1"/>
  <c r="U8" s="1"/>
  <c r="X8" s="1"/>
  <c r="AA8" s="1"/>
  <c r="AD8" s="1"/>
  <c r="F25" s="1"/>
  <c r="I28" l="1"/>
  <c r="L28" s="1"/>
  <c r="O28" s="1"/>
  <c r="R28" s="1"/>
  <c r="U28" s="1"/>
  <c r="X28" s="1"/>
  <c r="I29"/>
  <c r="L29" s="1"/>
  <c r="O29" s="1"/>
  <c r="R29" s="1"/>
  <c r="U29" s="1"/>
  <c r="X29" s="1"/>
  <c r="I30"/>
  <c r="L30" s="1"/>
  <c r="O30" s="1"/>
  <c r="R30" s="1"/>
  <c r="U30" s="1"/>
  <c r="X30" s="1"/>
  <c r="I25"/>
  <c r="L25" s="1"/>
  <c r="O25" s="1"/>
  <c r="R25" s="1"/>
  <c r="U25" s="1"/>
  <c r="X25" s="1"/>
  <c r="I33"/>
  <c r="L33" s="1"/>
  <c r="O33" s="1"/>
  <c r="R33" s="1"/>
  <c r="U33" s="1"/>
  <c r="X33" s="1"/>
  <c r="Q14" i="3"/>
  <c r="Q10"/>
  <c r="Q6"/>
  <c r="Q16"/>
  <c r="Q12"/>
  <c r="Q8"/>
  <c r="Q15"/>
  <c r="Q11"/>
  <c r="Q7"/>
  <c r="Q5"/>
  <c r="Q13"/>
  <c r="Q9"/>
  <c r="H13"/>
  <c r="H9"/>
  <c r="I21"/>
  <c r="H15"/>
  <c r="H11"/>
  <c r="H7"/>
  <c r="R21"/>
  <c r="H16"/>
  <c r="H12"/>
  <c r="H8"/>
  <c r="H6"/>
  <c r="H5"/>
  <c r="H14"/>
  <c r="H10"/>
  <c r="R15" l="1"/>
  <c r="R11"/>
  <c r="R7"/>
  <c r="R13"/>
  <c r="R9"/>
  <c r="R14"/>
  <c r="R10"/>
  <c r="R6"/>
  <c r="R5"/>
  <c r="R16"/>
  <c r="R12"/>
  <c r="R8"/>
  <c r="S21"/>
  <c r="I14"/>
  <c r="I10"/>
  <c r="I6"/>
  <c r="I16"/>
  <c r="I12"/>
  <c r="I8"/>
  <c r="J21"/>
  <c r="I15"/>
  <c r="I11"/>
  <c r="I7"/>
  <c r="I5"/>
  <c r="I13"/>
  <c r="I9"/>
  <c r="S16" l="1"/>
  <c r="S12"/>
  <c r="S8"/>
  <c r="S14"/>
  <c r="S10"/>
  <c r="S6"/>
  <c r="S15"/>
  <c r="S11"/>
  <c r="S7"/>
  <c r="S5"/>
  <c r="S13"/>
  <c r="S9"/>
  <c r="V9" s="1"/>
  <c r="K21"/>
  <c r="J15"/>
  <c r="J11"/>
  <c r="J7"/>
  <c r="J13"/>
  <c r="J9"/>
  <c r="J16"/>
  <c r="J12"/>
  <c r="J8"/>
  <c r="J5"/>
  <c r="J14"/>
  <c r="J10"/>
  <c r="J6"/>
  <c r="AE9" l="1"/>
  <c r="AD9"/>
  <c r="AA9"/>
  <c r="W9"/>
  <c r="Z9"/>
  <c r="U9"/>
  <c r="AB9"/>
  <c r="X9"/>
  <c r="AC9"/>
  <c r="Y9"/>
  <c r="AF9"/>
  <c r="K16"/>
  <c r="AA16" s="1"/>
  <c r="K12"/>
  <c r="AA12" s="1"/>
  <c r="K8"/>
  <c r="U8" s="1"/>
  <c r="K14"/>
  <c r="Y14" s="1"/>
  <c r="K10"/>
  <c r="AD10" s="1"/>
  <c r="K6"/>
  <c r="AB6" s="1"/>
  <c r="K15"/>
  <c r="AA15" s="1"/>
  <c r="K11"/>
  <c r="AE11" s="1"/>
  <c r="K7"/>
  <c r="AC7" s="1"/>
  <c r="K5"/>
  <c r="T5" s="1"/>
  <c r="K13"/>
  <c r="AE13" s="1"/>
  <c r="K9"/>
  <c r="T16"/>
  <c r="X10"/>
  <c r="T7"/>
  <c r="AD7"/>
  <c r="AF7"/>
  <c r="AB16"/>
  <c r="V16"/>
  <c r="Y7" l="1"/>
  <c r="U16"/>
  <c r="W16"/>
  <c r="Z7"/>
  <c r="T12"/>
  <c r="AE8"/>
  <c r="AB12"/>
  <c r="AE12"/>
  <c r="U6"/>
  <c r="AA5"/>
  <c r="AF5"/>
  <c r="AD8"/>
  <c r="AC11"/>
  <c r="X13"/>
  <c r="AF11"/>
  <c r="X12"/>
  <c r="Y12"/>
  <c r="AA6"/>
  <c r="T11"/>
  <c r="U5"/>
  <c r="X6"/>
  <c r="X11"/>
  <c r="AD15"/>
  <c r="AD13"/>
  <c r="V8"/>
  <c r="AD6"/>
  <c r="AE15"/>
  <c r="Y8"/>
  <c r="Z12"/>
  <c r="AC6"/>
  <c r="T13"/>
  <c r="AC15"/>
  <c r="AC12"/>
  <c r="U15"/>
  <c r="Z6"/>
  <c r="AF6"/>
  <c r="AB13"/>
  <c r="AE6"/>
  <c r="Z14"/>
  <c r="X14"/>
  <c r="Z11"/>
  <c r="AD11"/>
  <c r="AF12"/>
  <c r="T9"/>
  <c r="V5"/>
  <c r="Z5"/>
  <c r="U12"/>
  <c r="AD12"/>
  <c r="T6"/>
  <c r="AC5"/>
  <c r="T14"/>
  <c r="Z13"/>
  <c r="AF13"/>
  <c r="AB14"/>
  <c r="AC14"/>
  <c r="V11"/>
  <c r="AA11"/>
  <c r="W6"/>
  <c r="AF14"/>
  <c r="W12"/>
  <c r="V12"/>
  <c r="U11"/>
  <c r="W11"/>
  <c r="AB7"/>
  <c r="V7"/>
  <c r="AF10"/>
  <c r="W10"/>
  <c r="AB10"/>
  <c r="U10"/>
  <c r="T10"/>
  <c r="AE10"/>
  <c r="V10"/>
  <c r="AC10"/>
  <c r="Y16"/>
  <c r="AD16"/>
  <c r="AF16"/>
  <c r="Z15"/>
  <c r="Z16"/>
  <c r="X7"/>
  <c r="AA7"/>
  <c r="AE16"/>
  <c r="AC16"/>
  <c r="W13"/>
  <c r="AE7"/>
  <c r="AA10"/>
  <c r="Y11"/>
  <c r="AB11"/>
  <c r="AE14"/>
  <c r="V14"/>
  <c r="U14"/>
  <c r="AD14"/>
  <c r="W14"/>
  <c r="U13"/>
  <c r="Y13"/>
  <c r="W15"/>
  <c r="AB15"/>
  <c r="X15"/>
  <c r="T15"/>
  <c r="V15"/>
  <c r="Y15"/>
  <c r="AB8"/>
  <c r="X8"/>
  <c r="AC8"/>
  <c r="AA8"/>
  <c r="AF8"/>
  <c r="Z8"/>
  <c r="W8"/>
  <c r="X16"/>
  <c r="Y10"/>
  <c r="W7"/>
  <c r="T8"/>
  <c r="AF15"/>
  <c r="AA13"/>
  <c r="V13"/>
  <c r="AC13"/>
  <c r="U7"/>
  <c r="Z10"/>
  <c r="AD5"/>
  <c r="Y5"/>
  <c r="AB5"/>
  <c r="W5"/>
  <c r="Y6"/>
  <c r="V6"/>
  <c r="X5"/>
  <c r="AE5"/>
  <c r="AA14"/>
  <c r="AE17" l="1"/>
  <c r="AF17"/>
  <c r="U17"/>
  <c r="V17"/>
  <c r="Y17"/>
  <c r="AC17"/>
  <c r="T17"/>
  <c r="AA17"/>
  <c r="AD17"/>
  <c r="Z17"/>
  <c r="W17"/>
  <c r="X17"/>
  <c r="AB17"/>
</calcChain>
</file>

<file path=xl/sharedStrings.xml><?xml version="1.0" encoding="utf-8"?>
<sst xmlns="http://schemas.openxmlformats.org/spreadsheetml/2006/main" count="114" uniqueCount="46">
  <si>
    <t>CLUBS</t>
  </si>
  <si>
    <t>100M</t>
  </si>
  <si>
    <t>800M</t>
  </si>
  <si>
    <t>1500M</t>
  </si>
  <si>
    <t>200M</t>
  </si>
  <si>
    <t>400M</t>
  </si>
  <si>
    <t>3000M</t>
  </si>
  <si>
    <t>4 X 100 M</t>
  </si>
  <si>
    <t>4X 400 M</t>
  </si>
  <si>
    <t>TOT</t>
  </si>
  <si>
    <t>CL</t>
  </si>
  <si>
    <t>ACME</t>
  </si>
  <si>
    <t>DCLA</t>
  </si>
  <si>
    <t>VAC</t>
  </si>
  <si>
    <t>CABW</t>
  </si>
  <si>
    <t>VOLH</t>
  </si>
  <si>
    <t>KAAG</t>
  </si>
  <si>
    <t>ACW</t>
  </si>
  <si>
    <t>OEH</t>
  </si>
  <si>
    <t>RFCL</t>
  </si>
  <si>
    <t>RESC</t>
  </si>
  <si>
    <t>RCG</t>
  </si>
  <si>
    <t>DAMP</t>
  </si>
  <si>
    <t>place/plaats</t>
  </si>
  <si>
    <t>points/punten</t>
  </si>
  <si>
    <t>INTERCERCLES DAMES/VROUWEN - DIVISION I NATIONALE - 12 MAI/MEI 2012</t>
  </si>
  <si>
    <t>CLASSEMENTS / KLASSEMENTEN</t>
  </si>
  <si>
    <t>POIDS
KOGELSTOTEN</t>
  </si>
  <si>
    <t>Club</t>
  </si>
  <si>
    <t>Place
Plaats</t>
  </si>
  <si>
    <t>Points
Punten</t>
  </si>
  <si>
    <t>PERCHE
POLSTOKSPRINGEN</t>
  </si>
  <si>
    <t>HAUTEUR
HOOGSPRINGEN</t>
  </si>
  <si>
    <t>JAVELOT
SPEERWERPEN</t>
  </si>
  <si>
    <t>CLASSEMENT FINAL
EIND KLASSEMENTEN</t>
  </si>
  <si>
    <t>100M H</t>
  </si>
  <si>
    <t>400M H</t>
  </si>
  <si>
    <t>PLACE PAR EPREUVE / PLAATS PER PROEF</t>
  </si>
  <si>
    <t>NOMBRE D'EPREUVES PAR PLACE / AANTAL PROEVEN PER PLAATS</t>
  </si>
  <si>
    <t>TOTAL</t>
  </si>
  <si>
    <t>STATISTIQUES - STATISTIEKEN</t>
  </si>
  <si>
    <t>DNF-DIS-DNS-NR</t>
  </si>
  <si>
    <t>LONGUEUR 
VERSPRINGEN</t>
  </si>
  <si>
    <t>MARTEAU
HAMERSLINGEN</t>
  </si>
  <si>
    <t>DISQUE 
DISCUSWERPEN</t>
  </si>
  <si>
    <t>TRIPLE-SAUT 
HINKSTAKSPRINGEN</t>
  </si>
</sst>
</file>

<file path=xl/styles.xml><?xml version="1.0" encoding="utf-8"?>
<styleSheet xmlns="http://schemas.openxmlformats.org/spreadsheetml/2006/main">
  <numFmts count="3">
    <numFmt numFmtId="164" formatCode="_-* #,##0.00\ _€_-;\-* #,##0.00\ _€_-;_-* &quot;-&quot;??\ _€_-;_-@_-"/>
    <numFmt numFmtId="165" formatCode="0.0;[Red]0.0"/>
    <numFmt numFmtId="166" formatCode="_-* #,##0\ _€_-;\-* #,##0\ _€_-;_-* &quot;-&quot;??\ _€_-;_-@_-"/>
  </numFmts>
  <fonts count="35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6"/>
      <name val="Arial"/>
      <family val="2"/>
    </font>
    <font>
      <i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6"/>
      <color indexed="9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  <font>
      <b/>
      <sz val="16"/>
      <color theme="3" tint="0.3999755851924192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6"/>
      <color theme="3" tint="0.79998168889431442"/>
      <name val="Arial"/>
      <family val="2"/>
    </font>
    <font>
      <sz val="8"/>
      <color theme="0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17"/>
        <bgColor indexed="21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8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/>
      <top style="medium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/>
      <right style="thick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ck">
        <color indexed="8"/>
      </bottom>
      <diagonal/>
    </border>
    <border>
      <left style="medium">
        <color indexed="8"/>
      </left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8"/>
      </right>
      <top style="medium">
        <color indexed="64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64"/>
      </top>
      <bottom style="thin">
        <color indexed="8"/>
      </bottom>
      <diagonal/>
    </border>
    <border>
      <left style="thick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ck">
        <color indexed="8"/>
      </right>
      <top style="thick">
        <color indexed="8"/>
      </top>
      <bottom style="medium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ck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20" borderId="1" applyNumberFormat="0" applyAlignment="0" applyProtection="0"/>
    <xf numFmtId="0" fontId="5" fillId="0" borderId="2" applyNumberFormat="0" applyFill="0" applyAlignment="0" applyProtection="0"/>
    <xf numFmtId="0" fontId="24" fillId="21" borderId="3" applyNumberFormat="0" applyAlignment="0" applyProtection="0"/>
    <xf numFmtId="0" fontId="6" fillId="7" borderId="1" applyNumberFormat="0" applyAlignment="0" applyProtection="0"/>
    <xf numFmtId="0" fontId="7" fillId="3" borderId="0" applyNumberFormat="0" applyBorder="0" applyAlignment="0" applyProtection="0"/>
    <xf numFmtId="0" fontId="8" fillId="22" borderId="0" applyNumberFormat="0" applyBorder="0" applyAlignment="0" applyProtection="0"/>
    <xf numFmtId="0" fontId="9" fillId="4" borderId="0" applyNumberFormat="0" applyBorder="0" applyAlignment="0" applyProtection="0"/>
    <xf numFmtId="0" fontId="10" fillId="20" borderId="4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23" borderId="9" applyNumberFormat="0" applyAlignment="0" applyProtection="0"/>
    <xf numFmtId="164" fontId="24" fillId="0" borderId="0" applyFont="0" applyFill="0" applyBorder="0" applyAlignment="0" applyProtection="0"/>
  </cellStyleXfs>
  <cellXfs count="170">
    <xf numFmtId="0" fontId="0" fillId="0" borderId="0" xfId="0"/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2" fillId="24" borderId="15" xfId="0" applyFont="1" applyFill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165" fontId="23" fillId="0" borderId="17" xfId="0" applyNumberFormat="1" applyFont="1" applyBorder="1" applyAlignment="1">
      <alignment horizontal="center" vertical="center"/>
    </xf>
    <xf numFmtId="0" fontId="22" fillId="17" borderId="19" xfId="0" applyFont="1" applyFill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  <xf numFmtId="165" fontId="23" fillId="0" borderId="21" xfId="0" applyNumberFormat="1" applyFont="1" applyBorder="1" applyAlignment="1">
      <alignment horizontal="center" vertical="center"/>
    </xf>
    <xf numFmtId="0" fontId="22" fillId="12" borderId="15" xfId="0" applyFont="1" applyFill="1" applyBorder="1" applyAlignment="1">
      <alignment horizontal="center" vertical="center"/>
    </xf>
    <xf numFmtId="0" fontId="18" fillId="26" borderId="15" xfId="0" applyFont="1" applyFill="1" applyBorder="1" applyAlignment="1">
      <alignment horizontal="center" vertical="center"/>
    </xf>
    <xf numFmtId="165" fontId="0" fillId="0" borderId="23" xfId="0" applyNumberFormat="1" applyBorder="1" applyAlignment="1">
      <alignment horizontal="center" vertical="center"/>
    </xf>
    <xf numFmtId="165" fontId="23" fillId="0" borderId="24" xfId="0" applyNumberFormat="1" applyFont="1" applyBorder="1" applyAlignment="1">
      <alignment horizontal="center" vertical="center"/>
    </xf>
    <xf numFmtId="0" fontId="22" fillId="24" borderId="26" xfId="0" applyFont="1" applyFill="1" applyBorder="1" applyAlignment="1">
      <alignment horizontal="center" vertical="center"/>
    </xf>
    <xf numFmtId="0" fontId="22" fillId="17" borderId="15" xfId="0" applyFont="1" applyFill="1" applyBorder="1" applyAlignment="1">
      <alignment horizontal="center" vertical="center"/>
    </xf>
    <xf numFmtId="0" fontId="18" fillId="25" borderId="1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7" borderId="27" xfId="0" applyFill="1" applyBorder="1" applyAlignment="1">
      <alignment horizontal="center"/>
    </xf>
    <xf numFmtId="0" fontId="0" fillId="28" borderId="27" xfId="0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25" fillId="17" borderId="15" xfId="0" applyFont="1" applyFill="1" applyBorder="1" applyAlignment="1">
      <alignment horizontal="center" vertical="center"/>
    </xf>
    <xf numFmtId="165" fontId="23" fillId="0" borderId="31" xfId="0" applyNumberFormat="1" applyFont="1" applyBorder="1" applyAlignment="1">
      <alignment horizontal="center" vertical="center"/>
    </xf>
    <xf numFmtId="165" fontId="23" fillId="0" borderId="32" xfId="0" applyNumberFormat="1" applyFont="1" applyBorder="1" applyAlignment="1">
      <alignment horizontal="center" vertical="center"/>
    </xf>
    <xf numFmtId="165" fontId="23" fillId="0" borderId="33" xfId="0" applyNumberFormat="1" applyFont="1" applyBorder="1" applyAlignment="1">
      <alignment horizontal="center" vertical="center"/>
    </xf>
    <xf numFmtId="0" fontId="22" fillId="24" borderId="34" xfId="0" applyFont="1" applyFill="1" applyBorder="1" applyAlignment="1">
      <alignment horizontal="center" vertical="center"/>
    </xf>
    <xf numFmtId="0" fontId="18" fillId="26" borderId="35" xfId="0" applyFont="1" applyFill="1" applyBorder="1" applyAlignment="1">
      <alignment horizontal="center" vertical="center"/>
    </xf>
    <xf numFmtId="0" fontId="22" fillId="12" borderId="35" xfId="0" applyFont="1" applyFill="1" applyBorder="1" applyAlignment="1">
      <alignment horizontal="center" vertical="center"/>
    </xf>
    <xf numFmtId="0" fontId="22" fillId="17" borderId="35" xfId="0" applyFont="1" applyFill="1" applyBorder="1" applyAlignment="1">
      <alignment horizontal="center" vertical="center"/>
    </xf>
    <xf numFmtId="0" fontId="18" fillId="25" borderId="35" xfId="0" applyFont="1" applyFill="1" applyBorder="1" applyAlignment="1">
      <alignment horizontal="center" vertical="center"/>
    </xf>
    <xf numFmtId="0" fontId="25" fillId="17" borderId="35" xfId="0" applyFont="1" applyFill="1" applyBorder="1" applyAlignment="1">
      <alignment horizontal="center" vertical="center"/>
    </xf>
    <xf numFmtId="0" fontId="22" fillId="24" borderId="35" xfId="0" applyFont="1" applyFill="1" applyBorder="1" applyAlignment="1">
      <alignment horizontal="center" vertical="center"/>
    </xf>
    <xf numFmtId="0" fontId="22" fillId="17" borderId="36" xfId="0" applyFont="1" applyFill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0" fillId="0" borderId="0" xfId="0" applyAlignment="1">
      <alignment textRotation="90"/>
    </xf>
    <xf numFmtId="0" fontId="18" fillId="26" borderId="71" xfId="0" applyFont="1" applyFill="1" applyBorder="1" applyAlignment="1">
      <alignment horizontal="center" vertical="center"/>
    </xf>
    <xf numFmtId="0" fontId="22" fillId="12" borderId="71" xfId="0" applyFont="1" applyFill="1" applyBorder="1" applyAlignment="1">
      <alignment horizontal="center" vertical="center"/>
    </xf>
    <xf numFmtId="0" fontId="22" fillId="17" borderId="71" xfId="0" applyFont="1" applyFill="1" applyBorder="1" applyAlignment="1">
      <alignment horizontal="center" vertical="center"/>
    </xf>
    <xf numFmtId="0" fontId="18" fillId="25" borderId="71" xfId="0" applyFont="1" applyFill="1" applyBorder="1" applyAlignment="1">
      <alignment horizontal="center" vertical="center"/>
    </xf>
    <xf numFmtId="0" fontId="25" fillId="17" borderId="71" xfId="0" applyFont="1" applyFill="1" applyBorder="1" applyAlignment="1">
      <alignment horizontal="center" vertical="center"/>
    </xf>
    <xf numFmtId="0" fontId="22" fillId="24" borderId="71" xfId="0" applyFont="1" applyFill="1" applyBorder="1" applyAlignment="1">
      <alignment horizontal="center" vertical="center"/>
    </xf>
    <xf numFmtId="0" fontId="22" fillId="17" borderId="73" xfId="0" applyFont="1" applyFill="1" applyBorder="1" applyAlignment="1">
      <alignment horizontal="center" vertical="center"/>
    </xf>
    <xf numFmtId="0" fontId="18" fillId="26" borderId="76" xfId="0" applyFont="1" applyFill="1" applyBorder="1" applyAlignment="1">
      <alignment horizontal="center" vertical="center"/>
    </xf>
    <xf numFmtId="0" fontId="18" fillId="0" borderId="79" xfId="0" applyFont="1" applyBorder="1" applyAlignment="1">
      <alignment horizontal="center" vertical="center"/>
    </xf>
    <xf numFmtId="0" fontId="28" fillId="22" borderId="53" xfId="0" applyFont="1" applyFill="1" applyBorder="1" applyAlignment="1">
      <alignment horizontal="center" vertical="center" textRotation="90" wrapText="1"/>
    </xf>
    <xf numFmtId="0" fontId="28" fillId="6" borderId="53" xfId="0" applyFont="1" applyFill="1" applyBorder="1" applyAlignment="1">
      <alignment horizontal="center" vertical="center" textRotation="90"/>
    </xf>
    <xf numFmtId="0" fontId="28" fillId="7" borderId="53" xfId="0" applyFont="1" applyFill="1" applyBorder="1" applyAlignment="1">
      <alignment horizontal="center" vertical="center" textRotation="90" wrapText="1"/>
    </xf>
    <xf numFmtId="0" fontId="28" fillId="4" borderId="53" xfId="0" applyFont="1" applyFill="1" applyBorder="1" applyAlignment="1">
      <alignment horizontal="center" vertical="center" textRotation="90" wrapText="1"/>
    </xf>
    <xf numFmtId="0" fontId="28" fillId="3" borderId="53" xfId="0" applyFont="1" applyFill="1" applyBorder="1" applyAlignment="1">
      <alignment horizontal="center" vertical="center" textRotation="90" wrapText="1"/>
    </xf>
    <xf numFmtId="0" fontId="28" fillId="6" borderId="53" xfId="0" applyFont="1" applyFill="1" applyBorder="1" applyAlignment="1">
      <alignment horizontal="center" vertical="center" textRotation="90" wrapText="1"/>
    </xf>
    <xf numFmtId="0" fontId="28" fillId="7" borderId="53" xfId="0" applyFont="1" applyFill="1" applyBorder="1" applyAlignment="1">
      <alignment horizontal="center" vertical="center" textRotation="90"/>
    </xf>
    <xf numFmtId="0" fontId="28" fillId="4" borderId="53" xfId="0" applyFont="1" applyFill="1" applyBorder="1" applyAlignment="1">
      <alignment horizontal="center" vertical="center" textRotation="90"/>
    </xf>
    <xf numFmtId="0" fontId="28" fillId="3" borderId="53" xfId="0" applyFont="1" applyFill="1" applyBorder="1" applyAlignment="1">
      <alignment horizontal="center" vertical="center" textRotation="90"/>
    </xf>
    <xf numFmtId="0" fontId="28" fillId="22" borderId="53" xfId="0" applyFont="1" applyFill="1" applyBorder="1" applyAlignment="1">
      <alignment horizontal="center" vertical="center" textRotation="90"/>
    </xf>
    <xf numFmtId="0" fontId="28" fillId="7" borderId="80" xfId="0" applyFont="1" applyFill="1" applyBorder="1" applyAlignment="1">
      <alignment horizontal="center" vertical="center" textRotation="90"/>
    </xf>
    <xf numFmtId="0" fontId="29" fillId="0" borderId="53" xfId="0" applyFont="1" applyBorder="1" applyAlignment="1">
      <alignment horizontal="center" vertical="center"/>
    </xf>
    <xf numFmtId="0" fontId="29" fillId="0" borderId="80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165" fontId="0" fillId="0" borderId="0" xfId="0" applyNumberFormat="1" applyBorder="1" applyAlignment="1">
      <alignment horizontal="center" vertical="center"/>
    </xf>
    <xf numFmtId="165" fontId="23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9" fillId="0" borderId="7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17" borderId="15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wrapText="1"/>
    </xf>
    <xf numFmtId="0" fontId="0" fillId="0" borderId="77" xfId="0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27" xfId="0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166" fontId="0" fillId="0" borderId="0" xfId="42" applyNumberFormat="1" applyFont="1" applyBorder="1"/>
    <xf numFmtId="1" fontId="0" fillId="0" borderId="76" xfId="42" applyNumberFormat="1" applyFont="1" applyBorder="1" applyAlignment="1">
      <alignment vertical="center"/>
    </xf>
    <xf numFmtId="1" fontId="0" fillId="0" borderId="77" xfId="42" applyNumberFormat="1" applyFont="1" applyBorder="1" applyAlignment="1">
      <alignment vertical="center"/>
    </xf>
    <xf numFmtId="1" fontId="0" fillId="0" borderId="78" xfId="42" applyNumberFormat="1" applyFont="1" applyBorder="1" applyAlignment="1">
      <alignment vertical="center"/>
    </xf>
    <xf numFmtId="1" fontId="0" fillId="0" borderId="71" xfId="42" applyNumberFormat="1" applyFont="1" applyBorder="1" applyAlignment="1">
      <alignment vertical="center"/>
    </xf>
    <xf numFmtId="1" fontId="0" fillId="0" borderId="27" xfId="42" applyNumberFormat="1" applyFont="1" applyBorder="1" applyAlignment="1">
      <alignment vertical="center"/>
    </xf>
    <xf numFmtId="1" fontId="0" fillId="0" borderId="72" xfId="42" applyNumberFormat="1" applyFont="1" applyBorder="1" applyAlignment="1">
      <alignment vertical="center"/>
    </xf>
    <xf numFmtId="1" fontId="0" fillId="0" borderId="73" xfId="42" applyNumberFormat="1" applyFont="1" applyBorder="1" applyAlignment="1">
      <alignment vertical="center"/>
    </xf>
    <xf numFmtId="1" fontId="0" fillId="0" borderId="74" xfId="42" applyNumberFormat="1" applyFont="1" applyBorder="1" applyAlignment="1">
      <alignment vertical="center"/>
    </xf>
    <xf numFmtId="1" fontId="0" fillId="0" borderId="75" xfId="42" applyNumberFormat="1" applyFont="1" applyBorder="1" applyAlignment="1">
      <alignment vertical="center"/>
    </xf>
    <xf numFmtId="1" fontId="0" fillId="29" borderId="79" xfId="42" applyNumberFormat="1" applyFont="1" applyFill="1" applyBorder="1"/>
    <xf numFmtId="1" fontId="0" fillId="29" borderId="53" xfId="42" applyNumberFormat="1" applyFont="1" applyFill="1" applyBorder="1"/>
    <xf numFmtId="1" fontId="0" fillId="29" borderId="80" xfId="42" applyNumberFormat="1" applyFont="1" applyFill="1" applyBorder="1"/>
    <xf numFmtId="0" fontId="29" fillId="0" borderId="18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0" xfId="0" applyFont="1"/>
    <xf numFmtId="0" fontId="29" fillId="0" borderId="0" xfId="0" applyFont="1" applyBorder="1" applyAlignment="1">
      <alignment horizontal="center" vertical="center"/>
    </xf>
    <xf numFmtId="0" fontId="31" fillId="0" borderId="0" xfId="0" applyFont="1"/>
    <xf numFmtId="0" fontId="18" fillId="0" borderId="10" xfId="0" applyFont="1" applyBorder="1" applyAlignment="1">
      <alignment horizontal="center" vertical="center"/>
    </xf>
    <xf numFmtId="0" fontId="20" fillId="22" borderId="41" xfId="0" applyFont="1" applyFill="1" applyBorder="1" applyAlignment="1">
      <alignment horizontal="center" vertical="center" wrapText="1"/>
    </xf>
    <xf numFmtId="0" fontId="20" fillId="22" borderId="41" xfId="0" applyFont="1" applyFill="1" applyBorder="1" applyAlignment="1">
      <alignment horizontal="center" vertical="center"/>
    </xf>
    <xf numFmtId="0" fontId="20" fillId="7" borderId="28" xfId="0" applyFont="1" applyFill="1" applyBorder="1" applyAlignment="1">
      <alignment horizontal="center" vertical="center"/>
    </xf>
    <xf numFmtId="0" fontId="20" fillId="7" borderId="30" xfId="0" applyFont="1" applyFill="1" applyBorder="1" applyAlignment="1">
      <alignment horizontal="center" vertical="center"/>
    </xf>
    <xf numFmtId="0" fontId="20" fillId="7" borderId="29" xfId="0" applyFont="1" applyFill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20" fillId="22" borderId="28" xfId="0" applyFont="1" applyFill="1" applyBorder="1" applyAlignment="1">
      <alignment horizontal="center" vertical="center" wrapText="1"/>
    </xf>
    <xf numFmtId="0" fontId="20" fillId="22" borderId="30" xfId="0" applyFont="1" applyFill="1" applyBorder="1" applyAlignment="1">
      <alignment horizontal="center" vertical="center"/>
    </xf>
    <xf numFmtId="0" fontId="20" fillId="22" borderId="29" xfId="0" applyFont="1" applyFill="1" applyBorder="1" applyAlignment="1">
      <alignment horizontal="center" vertical="center"/>
    </xf>
    <xf numFmtId="0" fontId="20" fillId="6" borderId="28" xfId="0" applyFont="1" applyFill="1" applyBorder="1" applyAlignment="1">
      <alignment horizontal="center" vertical="center"/>
    </xf>
    <xf numFmtId="0" fontId="20" fillId="6" borderId="30" xfId="0" applyFont="1" applyFill="1" applyBorder="1" applyAlignment="1">
      <alignment horizontal="center" vertical="center"/>
    </xf>
    <xf numFmtId="0" fontId="20" fillId="6" borderId="29" xfId="0" applyFont="1" applyFill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0" fillId="7" borderId="28" xfId="0" applyFont="1" applyFill="1" applyBorder="1" applyAlignment="1">
      <alignment horizontal="center" vertical="center" wrapText="1"/>
    </xf>
    <xf numFmtId="0" fontId="20" fillId="7" borderId="30" xfId="0" applyFont="1" applyFill="1" applyBorder="1" applyAlignment="1">
      <alignment horizontal="center" vertical="center" wrapText="1"/>
    </xf>
    <xf numFmtId="0" fontId="20" fillId="7" borderId="29" xfId="0" applyFont="1" applyFill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20" fillId="6" borderId="41" xfId="0" applyFont="1" applyFill="1" applyBorder="1" applyAlignment="1">
      <alignment horizontal="center" vertical="center"/>
    </xf>
    <xf numFmtId="0" fontId="20" fillId="7" borderId="41" xfId="0" applyFont="1" applyFill="1" applyBorder="1" applyAlignment="1">
      <alignment horizontal="center" vertical="center"/>
    </xf>
    <xf numFmtId="0" fontId="20" fillId="4" borderId="41" xfId="0" applyFont="1" applyFill="1" applyBorder="1" applyAlignment="1">
      <alignment horizontal="center" vertical="center" wrapText="1"/>
    </xf>
    <xf numFmtId="0" fontId="20" fillId="4" borderId="41" xfId="0" applyFont="1" applyFill="1" applyBorder="1" applyAlignment="1">
      <alignment horizontal="center" vertical="center"/>
    </xf>
    <xf numFmtId="0" fontId="20" fillId="3" borderId="41" xfId="0" applyFont="1" applyFill="1" applyBorder="1" applyAlignment="1">
      <alignment horizontal="center" vertical="center" wrapText="1"/>
    </xf>
    <xf numFmtId="0" fontId="20" fillId="3" borderId="41" xfId="0" applyFont="1" applyFill="1" applyBorder="1" applyAlignment="1">
      <alignment horizontal="center" vertical="center"/>
    </xf>
    <xf numFmtId="0" fontId="20" fillId="6" borderId="41" xfId="0" applyFont="1" applyFill="1" applyBorder="1" applyAlignment="1">
      <alignment horizontal="center" vertical="center" wrapText="1"/>
    </xf>
    <xf numFmtId="0" fontId="20" fillId="7" borderId="81" xfId="0" applyFont="1" applyFill="1" applyBorder="1" applyAlignment="1">
      <alignment horizontal="center" vertical="center" wrapText="1"/>
    </xf>
    <xf numFmtId="0" fontId="20" fillId="7" borderId="82" xfId="0" applyFont="1" applyFill="1" applyBorder="1" applyAlignment="1">
      <alignment horizontal="center" vertical="center" wrapText="1"/>
    </xf>
    <xf numFmtId="0" fontId="20" fillId="7" borderId="83" xfId="0" applyFont="1" applyFill="1" applyBorder="1" applyAlignment="1">
      <alignment horizontal="center" vertical="center" wrapText="1"/>
    </xf>
    <xf numFmtId="0" fontId="20" fillId="3" borderId="42" xfId="0" applyFont="1" applyFill="1" applyBorder="1" applyAlignment="1">
      <alignment horizontal="center" vertical="center"/>
    </xf>
    <xf numFmtId="0" fontId="20" fillId="22" borderId="11" xfId="0" applyFont="1" applyFill="1" applyBorder="1" applyAlignment="1">
      <alignment horizontal="center" vertical="center"/>
    </xf>
    <xf numFmtId="0" fontId="20" fillId="6" borderId="11" xfId="0" applyFont="1" applyFill="1" applyBorder="1" applyAlignment="1">
      <alignment horizontal="center" vertical="center" wrapText="1"/>
    </xf>
    <xf numFmtId="0" fontId="20" fillId="6" borderId="11" xfId="0" applyFont="1" applyFill="1" applyBorder="1" applyAlignment="1">
      <alignment horizontal="center" vertical="center"/>
    </xf>
    <xf numFmtId="0" fontId="20" fillId="4" borderId="28" xfId="0" applyFont="1" applyFill="1" applyBorder="1" applyAlignment="1">
      <alignment horizontal="center" vertical="center" wrapText="1"/>
    </xf>
    <xf numFmtId="0" fontId="20" fillId="4" borderId="30" xfId="0" applyFont="1" applyFill="1" applyBorder="1" applyAlignment="1">
      <alignment horizontal="center" vertical="center" wrapText="1"/>
    </xf>
    <xf numFmtId="0" fontId="20" fillId="4" borderId="29" xfId="0" applyFont="1" applyFill="1" applyBorder="1" applyAlignment="1">
      <alignment horizontal="center" vertical="center" wrapText="1"/>
    </xf>
    <xf numFmtId="0" fontId="20" fillId="3" borderId="28" xfId="0" applyFont="1" applyFill="1" applyBorder="1" applyAlignment="1">
      <alignment horizontal="center" vertical="center" wrapText="1"/>
    </xf>
    <xf numFmtId="0" fontId="20" fillId="3" borderId="30" xfId="0" applyFont="1" applyFill="1" applyBorder="1" applyAlignment="1">
      <alignment horizontal="center" vertical="center"/>
    </xf>
    <xf numFmtId="0" fontId="20" fillId="3" borderId="29" xfId="0" applyFont="1" applyFill="1" applyBorder="1" applyAlignment="1">
      <alignment horizontal="center" vertical="center"/>
    </xf>
    <xf numFmtId="0" fontId="18" fillId="0" borderId="37" xfId="0" applyFont="1" applyBorder="1" applyAlignment="1">
      <alignment horizontal="center"/>
    </xf>
    <xf numFmtId="0" fontId="18" fillId="0" borderId="38" xfId="0" applyFont="1" applyBorder="1" applyAlignment="1">
      <alignment horizontal="center"/>
    </xf>
    <xf numFmtId="0" fontId="18" fillId="0" borderId="39" xfId="0" applyFont="1" applyBorder="1" applyAlignment="1">
      <alignment horizontal="center"/>
    </xf>
    <xf numFmtId="0" fontId="21" fillId="0" borderId="84" xfId="0" applyFont="1" applyBorder="1" applyAlignment="1">
      <alignment horizontal="center" vertical="center"/>
    </xf>
    <xf numFmtId="0" fontId="21" fillId="0" borderId="85" xfId="0" applyFont="1" applyBorder="1" applyAlignment="1">
      <alignment horizontal="center" vertical="center"/>
    </xf>
    <xf numFmtId="0" fontId="21" fillId="0" borderId="86" xfId="0" applyFont="1" applyBorder="1" applyAlignment="1">
      <alignment horizontal="center" vertical="center"/>
    </xf>
    <xf numFmtId="0" fontId="26" fillId="0" borderId="84" xfId="0" applyFont="1" applyBorder="1" applyAlignment="1">
      <alignment horizontal="center" vertical="center"/>
    </xf>
    <xf numFmtId="0" fontId="26" fillId="0" borderId="85" xfId="0" applyFont="1" applyBorder="1" applyAlignment="1">
      <alignment horizontal="center" vertical="center"/>
    </xf>
    <xf numFmtId="0" fontId="32" fillId="0" borderId="48" xfId="0" applyFont="1" applyBorder="1" applyAlignment="1">
      <alignment horizontal="center" vertical="center" wrapText="1"/>
    </xf>
    <xf numFmtId="0" fontId="32" fillId="0" borderId="49" xfId="0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 wrapText="1"/>
    </xf>
    <xf numFmtId="0" fontId="32" fillId="0" borderId="65" xfId="0" applyFont="1" applyBorder="1" applyAlignment="1">
      <alignment horizontal="center" vertical="center" wrapText="1"/>
    </xf>
    <xf numFmtId="0" fontId="32" fillId="0" borderId="66" xfId="0" applyFont="1" applyBorder="1" applyAlignment="1">
      <alignment horizontal="center" vertical="center" wrapText="1"/>
    </xf>
    <xf numFmtId="0" fontId="32" fillId="0" borderId="67" xfId="0" applyFont="1" applyBorder="1" applyAlignment="1">
      <alignment horizontal="center" vertical="center" wrapText="1"/>
    </xf>
    <xf numFmtId="0" fontId="32" fillId="0" borderId="68" xfId="0" applyFont="1" applyBorder="1" applyAlignment="1">
      <alignment horizontal="center" vertical="center" wrapText="1"/>
    </xf>
    <xf numFmtId="0" fontId="32" fillId="0" borderId="69" xfId="0" applyFont="1" applyBorder="1" applyAlignment="1">
      <alignment horizontal="center" vertical="center" wrapText="1"/>
    </xf>
    <xf numFmtId="0" fontId="32" fillId="0" borderId="70" xfId="0" applyFont="1" applyBorder="1" applyAlignment="1">
      <alignment horizontal="center" vertical="center" wrapText="1"/>
    </xf>
    <xf numFmtId="0" fontId="33" fillId="0" borderId="55" xfId="0" applyFont="1" applyBorder="1" applyAlignment="1">
      <alignment horizontal="center" vertical="center"/>
    </xf>
    <xf numFmtId="0" fontId="33" fillId="0" borderId="56" xfId="0" applyFont="1" applyBorder="1" applyAlignment="1">
      <alignment horizontal="center" vertical="center"/>
    </xf>
    <xf numFmtId="0" fontId="34" fillId="0" borderId="51" xfId="0" applyFont="1" applyBorder="1" applyAlignment="1">
      <alignment horizontal="center" vertical="center"/>
    </xf>
    <xf numFmtId="0" fontId="33" fillId="0" borderId="51" xfId="0" applyFont="1" applyBorder="1" applyAlignment="1">
      <alignment horizontal="center" vertical="center"/>
    </xf>
    <xf numFmtId="0" fontId="33" fillId="0" borderId="52" xfId="0" applyFont="1" applyBorder="1" applyAlignment="1">
      <alignment horizontal="center" vertical="center"/>
    </xf>
    <xf numFmtId="0" fontId="33" fillId="0" borderId="57" xfId="0" applyFont="1" applyBorder="1" applyAlignment="1">
      <alignment horizontal="center" vertical="center"/>
    </xf>
    <xf numFmtId="0" fontId="33" fillId="0" borderId="58" xfId="0" applyFont="1" applyBorder="1" applyAlignment="1">
      <alignment horizontal="center" vertical="center"/>
    </xf>
    <xf numFmtId="0" fontId="34" fillId="0" borderId="53" xfId="0" applyFont="1" applyBorder="1" applyAlignment="1">
      <alignment horizontal="center" vertical="center"/>
    </xf>
    <xf numFmtId="0" fontId="33" fillId="0" borderId="61" xfId="0" applyFont="1" applyBorder="1" applyAlignment="1">
      <alignment horizontal="center" vertical="center"/>
    </xf>
    <xf numFmtId="0" fontId="33" fillId="0" borderId="62" xfId="0" applyFont="1" applyBorder="1" applyAlignment="1">
      <alignment horizontal="center" vertical="center"/>
    </xf>
    <xf numFmtId="0" fontId="33" fillId="0" borderId="59" xfId="0" applyFont="1" applyBorder="1" applyAlignment="1">
      <alignment horizontal="center" vertical="center"/>
    </xf>
    <xf numFmtId="0" fontId="33" fillId="0" borderId="60" xfId="0" applyFont="1" applyBorder="1" applyAlignment="1">
      <alignment horizontal="center" vertical="center"/>
    </xf>
    <xf numFmtId="0" fontId="34" fillId="0" borderId="54" xfId="0" applyFont="1" applyBorder="1" applyAlignment="1">
      <alignment horizontal="center" vertical="center"/>
    </xf>
    <xf numFmtId="0" fontId="33" fillId="0" borderId="63" xfId="0" applyFont="1" applyBorder="1" applyAlignment="1">
      <alignment horizontal="center" vertical="center"/>
    </xf>
    <xf numFmtId="0" fontId="33" fillId="0" borderId="64" xfId="0" applyFont="1" applyBorder="1" applyAlignment="1">
      <alignment horizontal="center" vertical="center"/>
    </xf>
  </cellXfs>
  <cellStyles count="43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" xfId="28" builtinId="10" customBuiltin="1"/>
    <cellStyle name="Entrée" xfId="29" builtinId="20" customBuiltin="1"/>
    <cellStyle name="Insatisfaisant" xfId="30" builtinId="27" customBuiltin="1"/>
    <cellStyle name="Milliers" xfId="42" builtinId="3"/>
    <cellStyle name="Neutre" xfId="31" builtinId="28" customBuiltin="1"/>
    <cellStyle name="Normal" xfId="0" builtinId="0"/>
    <cellStyle name="Satisfaisant" xfId="32" builtinId="26" customBuiltin="1"/>
    <cellStyle name="Sortie" xfId="33" builtinId="21" customBuiltin="1"/>
    <cellStyle name="Texte explicatif" xfId="34" builtinId="53" customBuiltin="1"/>
    <cellStyle name="Titre 1" xfId="35"/>
    <cellStyle name="Titre 1" xfId="36" builtinId="16" customBuiltin="1"/>
    <cellStyle name="Titre 2" xfId="37" builtinId="17" customBuiltin="1"/>
    <cellStyle name="Titre 3" xfId="38" builtinId="18" customBuiltin="1"/>
    <cellStyle name="Titre 4" xfId="39" builtinId="19" customBuiltin="1"/>
    <cellStyle name="Total" xfId="40" builtinId="25" customBuiltin="1"/>
    <cellStyle name="Vérification" xfId="41" builtinId="23" customBuiltin="1"/>
  </cellStyles>
  <dxfs count="1">
    <dxf>
      <font>
        <b/>
        <i val="0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38"/>
  <sheetViews>
    <sheetView tabSelected="1" zoomScale="70" zoomScaleNormal="7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F48" sqref="F48"/>
    </sheetView>
  </sheetViews>
  <sheetFormatPr baseColWidth="10" defaultRowHeight="12.75" outlineLevelRow="1"/>
  <cols>
    <col min="1" max="1" width="12" bestFit="1" customWidth="1"/>
    <col min="2" max="2" width="5.85546875" customWidth="1"/>
    <col min="3" max="3" width="10.5703125" customWidth="1"/>
    <col min="4" max="4" width="5.85546875" style="92" customWidth="1"/>
    <col min="5" max="5" width="5.85546875" customWidth="1"/>
    <col min="6" max="6" width="10.5703125" customWidth="1"/>
    <col min="7" max="7" width="5.85546875" style="92" customWidth="1"/>
    <col min="8" max="8" width="5.85546875" customWidth="1"/>
    <col min="9" max="9" width="10.5703125" customWidth="1"/>
    <col min="10" max="10" width="5.85546875" style="92" customWidth="1"/>
    <col min="11" max="11" width="5.85546875" customWidth="1"/>
    <col min="12" max="12" width="10.5703125" customWidth="1"/>
    <col min="13" max="13" width="5.85546875" style="92" customWidth="1"/>
    <col min="14" max="14" width="5.85546875" customWidth="1"/>
    <col min="15" max="15" width="10.5703125" customWidth="1"/>
    <col min="16" max="16" width="5.85546875" style="92" customWidth="1"/>
    <col min="17" max="17" width="5.85546875" customWidth="1"/>
    <col min="18" max="18" width="10.5703125" customWidth="1"/>
    <col min="19" max="19" width="6.85546875" style="92" customWidth="1"/>
    <col min="20" max="20" width="6.140625" customWidth="1"/>
    <col min="21" max="21" width="10.5703125" customWidth="1"/>
    <col min="22" max="22" width="6.140625" style="92" customWidth="1"/>
    <col min="23" max="23" width="6.140625" customWidth="1"/>
    <col min="24" max="24" width="10.5703125" customWidth="1"/>
    <col min="25" max="25" width="6.140625" style="92" customWidth="1"/>
    <col min="26" max="26" width="6.140625" customWidth="1"/>
    <col min="27" max="27" width="10.5703125" customWidth="1"/>
    <col min="28" max="28" width="6.140625" customWidth="1"/>
    <col min="29" max="29" width="8.85546875" customWidth="1"/>
    <col min="30" max="30" width="10.5703125" customWidth="1"/>
    <col min="31" max="31" width="6.140625" customWidth="1"/>
    <col min="32" max="32" width="6" customWidth="1"/>
  </cols>
  <sheetData>
    <row r="1" spans="1:31" ht="39.950000000000003" customHeight="1" thickBot="1">
      <c r="A1" s="110" t="s">
        <v>25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2"/>
    </row>
    <row r="2" spans="1:31" ht="5.0999999999999996" customHeight="1" thickBot="1"/>
    <row r="3" spans="1:31" ht="30" customHeight="1" thickBot="1">
      <c r="A3" s="101" t="s">
        <v>26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3"/>
    </row>
    <row r="4" spans="1:31" ht="5.0999999999999996" customHeight="1" thickBot="1"/>
    <row r="5" spans="1:31" ht="51" customHeight="1" thickBot="1">
      <c r="A5" s="116" t="s">
        <v>0</v>
      </c>
      <c r="B5" s="96" t="s">
        <v>43</v>
      </c>
      <c r="C5" s="97"/>
      <c r="D5" s="97"/>
      <c r="E5" s="118" t="s">
        <v>36</v>
      </c>
      <c r="F5" s="118"/>
      <c r="G5" s="118"/>
      <c r="H5" s="119" t="s">
        <v>1</v>
      </c>
      <c r="I5" s="119"/>
      <c r="J5" s="119"/>
      <c r="K5" s="120" t="s">
        <v>2</v>
      </c>
      <c r="L5" s="121"/>
      <c r="M5" s="121"/>
      <c r="N5" s="122" t="s">
        <v>27</v>
      </c>
      <c r="O5" s="123"/>
      <c r="P5" s="123"/>
      <c r="Q5" s="96" t="s">
        <v>3</v>
      </c>
      <c r="R5" s="97"/>
      <c r="S5" s="97"/>
      <c r="T5" s="124" t="s">
        <v>33</v>
      </c>
      <c r="U5" s="118"/>
      <c r="V5" s="118"/>
      <c r="W5" s="125" t="s">
        <v>35</v>
      </c>
      <c r="X5" s="126"/>
      <c r="Y5" s="127"/>
      <c r="Z5" s="120" t="s">
        <v>32</v>
      </c>
      <c r="AA5" s="121"/>
      <c r="AB5" s="121"/>
      <c r="AC5" s="122" t="s">
        <v>42</v>
      </c>
      <c r="AD5" s="123"/>
      <c r="AE5" s="128"/>
    </row>
    <row r="6" spans="1:31" ht="20.100000000000001" customHeight="1" thickTop="1" thickBot="1">
      <c r="A6" s="117"/>
      <c r="B6" s="33"/>
      <c r="C6" s="34" t="s">
        <v>9</v>
      </c>
      <c r="D6" s="35" t="s">
        <v>10</v>
      </c>
      <c r="E6" s="33"/>
      <c r="F6" s="34" t="s">
        <v>9</v>
      </c>
      <c r="G6" s="35" t="s">
        <v>10</v>
      </c>
      <c r="H6" s="33"/>
      <c r="I6" s="34" t="s">
        <v>9</v>
      </c>
      <c r="J6" s="35" t="s">
        <v>10</v>
      </c>
      <c r="K6" s="33"/>
      <c r="L6" s="34" t="s">
        <v>9</v>
      </c>
      <c r="M6" s="35" t="s">
        <v>10</v>
      </c>
      <c r="N6" s="33"/>
      <c r="O6" s="34" t="s">
        <v>9</v>
      </c>
      <c r="P6" s="35" t="s">
        <v>10</v>
      </c>
      <c r="Q6" s="33"/>
      <c r="R6" s="34" t="s">
        <v>9</v>
      </c>
      <c r="S6" s="35" t="s">
        <v>10</v>
      </c>
      <c r="T6" s="33"/>
      <c r="U6" s="34" t="s">
        <v>9</v>
      </c>
      <c r="V6" s="35" t="s">
        <v>10</v>
      </c>
      <c r="W6" s="33"/>
      <c r="X6" s="34" t="s">
        <v>9</v>
      </c>
      <c r="Y6" s="35" t="s">
        <v>10</v>
      </c>
      <c r="Z6" s="33"/>
      <c r="AA6" s="34" t="s">
        <v>9</v>
      </c>
      <c r="AB6" s="35" t="s">
        <v>10</v>
      </c>
      <c r="AC6" s="33"/>
      <c r="AD6" s="34" t="s">
        <v>9</v>
      </c>
      <c r="AE6" s="36" t="s">
        <v>10</v>
      </c>
    </row>
    <row r="7" spans="1:31" ht="5.0999999999999996" customHeight="1" thickBot="1"/>
    <row r="8" spans="1:31" ht="29.25" customHeight="1" thickTop="1" thickBot="1">
      <c r="A8" s="14" t="s">
        <v>11</v>
      </c>
      <c r="B8" s="5">
        <v>5</v>
      </c>
      <c r="C8" s="6">
        <f t="shared" ref="C8:C19" si="0">B8</f>
        <v>5</v>
      </c>
      <c r="D8" s="89">
        <v>8</v>
      </c>
      <c r="E8" s="5">
        <v>11</v>
      </c>
      <c r="F8" s="6">
        <f t="shared" ref="F8:F19" si="1">C8+E8</f>
        <v>16</v>
      </c>
      <c r="G8" s="89">
        <v>2</v>
      </c>
      <c r="H8" s="5">
        <v>10</v>
      </c>
      <c r="I8" s="6">
        <f t="shared" ref="I8:I19" si="2">F8+H8</f>
        <v>26</v>
      </c>
      <c r="J8" s="89">
        <v>3</v>
      </c>
      <c r="K8" s="5">
        <v>3</v>
      </c>
      <c r="L8" s="6">
        <f t="shared" ref="L8:L19" si="3">I8+K8</f>
        <v>29</v>
      </c>
      <c r="M8" s="89">
        <v>6</v>
      </c>
      <c r="N8" s="5">
        <v>7</v>
      </c>
      <c r="O8" s="6">
        <f t="shared" ref="O8:O19" si="4">L8+N8</f>
        <v>36</v>
      </c>
      <c r="P8" s="89">
        <v>3</v>
      </c>
      <c r="Q8" s="5">
        <v>7</v>
      </c>
      <c r="R8" s="6">
        <f t="shared" ref="R8:R19" si="5">O8+Q8</f>
        <v>43</v>
      </c>
      <c r="S8" s="89">
        <v>4</v>
      </c>
      <c r="T8" s="5">
        <v>0</v>
      </c>
      <c r="U8" s="6">
        <f t="shared" ref="U8:U19" si="6">R8+T8</f>
        <v>43</v>
      </c>
      <c r="V8" s="89">
        <v>8</v>
      </c>
      <c r="W8" s="5">
        <v>10</v>
      </c>
      <c r="X8" s="6">
        <f t="shared" ref="X8:X19" si="7">U8+W8</f>
        <v>53</v>
      </c>
      <c r="Y8" s="89">
        <v>7</v>
      </c>
      <c r="Z8" s="5">
        <v>3</v>
      </c>
      <c r="AA8" s="6">
        <f t="shared" ref="AA8:AA19" si="8">X8+Z8</f>
        <v>56</v>
      </c>
      <c r="AB8" s="89">
        <v>8</v>
      </c>
      <c r="AC8" s="5">
        <v>1</v>
      </c>
      <c r="AD8" s="6">
        <f t="shared" ref="AD8:AD19" si="9">AA8+AC8</f>
        <v>57</v>
      </c>
      <c r="AE8" s="89">
        <v>11</v>
      </c>
    </row>
    <row r="9" spans="1:31" ht="29.25" customHeight="1" thickBot="1">
      <c r="A9" s="11" t="s">
        <v>17</v>
      </c>
      <c r="B9" s="8">
        <v>7</v>
      </c>
      <c r="C9" s="9">
        <f t="shared" si="0"/>
        <v>7</v>
      </c>
      <c r="D9" s="90">
        <v>6</v>
      </c>
      <c r="E9" s="8">
        <v>7</v>
      </c>
      <c r="F9" s="9">
        <f t="shared" si="1"/>
        <v>14</v>
      </c>
      <c r="G9" s="90">
        <v>4</v>
      </c>
      <c r="H9" s="8">
        <v>6</v>
      </c>
      <c r="I9" s="9">
        <f t="shared" si="2"/>
        <v>20</v>
      </c>
      <c r="J9" s="90">
        <v>6</v>
      </c>
      <c r="K9" s="8">
        <v>4</v>
      </c>
      <c r="L9" s="9">
        <f t="shared" si="3"/>
        <v>24</v>
      </c>
      <c r="M9" s="90">
        <v>7</v>
      </c>
      <c r="N9" s="8">
        <v>1</v>
      </c>
      <c r="O9" s="9">
        <f t="shared" si="4"/>
        <v>25</v>
      </c>
      <c r="P9" s="90">
        <v>10</v>
      </c>
      <c r="Q9" s="8">
        <v>11</v>
      </c>
      <c r="R9" s="9">
        <f t="shared" si="5"/>
        <v>36</v>
      </c>
      <c r="S9" s="90">
        <v>10</v>
      </c>
      <c r="T9" s="8">
        <v>9</v>
      </c>
      <c r="U9" s="9">
        <f t="shared" si="6"/>
        <v>45</v>
      </c>
      <c r="V9" s="90">
        <v>6</v>
      </c>
      <c r="W9" s="8">
        <v>5</v>
      </c>
      <c r="X9" s="9">
        <f t="shared" si="7"/>
        <v>50</v>
      </c>
      <c r="Y9" s="90">
        <v>8</v>
      </c>
      <c r="Z9" s="8">
        <v>7</v>
      </c>
      <c r="AA9" s="9">
        <f t="shared" si="8"/>
        <v>57</v>
      </c>
      <c r="AB9" s="90">
        <v>5</v>
      </c>
      <c r="AC9" s="8">
        <v>3</v>
      </c>
      <c r="AD9" s="9">
        <f t="shared" si="9"/>
        <v>60</v>
      </c>
      <c r="AE9" s="90">
        <v>7</v>
      </c>
    </row>
    <row r="10" spans="1:31" ht="29.25" customHeight="1" thickBot="1">
      <c r="A10" s="10" t="s">
        <v>14</v>
      </c>
      <c r="B10" s="8">
        <v>13</v>
      </c>
      <c r="C10" s="9">
        <f t="shared" si="0"/>
        <v>13</v>
      </c>
      <c r="D10" s="90">
        <v>1</v>
      </c>
      <c r="E10" s="8">
        <v>2</v>
      </c>
      <c r="F10" s="9">
        <f t="shared" si="1"/>
        <v>15</v>
      </c>
      <c r="G10" s="90">
        <v>3</v>
      </c>
      <c r="H10" s="8">
        <v>8</v>
      </c>
      <c r="I10" s="9">
        <f t="shared" si="2"/>
        <v>23</v>
      </c>
      <c r="J10" s="90">
        <v>5</v>
      </c>
      <c r="K10" s="8">
        <v>9</v>
      </c>
      <c r="L10" s="9">
        <f t="shared" si="3"/>
        <v>32</v>
      </c>
      <c r="M10" s="90">
        <v>3</v>
      </c>
      <c r="N10" s="8">
        <v>2</v>
      </c>
      <c r="O10" s="9">
        <f t="shared" si="4"/>
        <v>34</v>
      </c>
      <c r="P10" s="90">
        <v>6</v>
      </c>
      <c r="Q10" s="8">
        <v>6</v>
      </c>
      <c r="R10" s="9">
        <f t="shared" si="5"/>
        <v>40</v>
      </c>
      <c r="S10" s="90">
        <v>5</v>
      </c>
      <c r="T10" s="8">
        <v>3</v>
      </c>
      <c r="U10" s="9">
        <f t="shared" si="6"/>
        <v>43</v>
      </c>
      <c r="V10" s="90">
        <v>8</v>
      </c>
      <c r="W10" s="8">
        <v>3</v>
      </c>
      <c r="X10" s="9">
        <f t="shared" si="7"/>
        <v>46</v>
      </c>
      <c r="Y10" s="90">
        <v>10</v>
      </c>
      <c r="Z10" s="8">
        <v>6</v>
      </c>
      <c r="AA10" s="9">
        <f t="shared" si="8"/>
        <v>52</v>
      </c>
      <c r="AB10" s="90">
        <v>10</v>
      </c>
      <c r="AC10" s="8">
        <v>7</v>
      </c>
      <c r="AD10" s="9">
        <f t="shared" si="9"/>
        <v>59</v>
      </c>
      <c r="AE10" s="90">
        <v>8</v>
      </c>
    </row>
    <row r="11" spans="1:31" ht="29.25" customHeight="1" thickBot="1">
      <c r="A11" s="15" t="s">
        <v>12</v>
      </c>
      <c r="B11" s="8">
        <v>10</v>
      </c>
      <c r="C11" s="9">
        <f t="shared" si="0"/>
        <v>10</v>
      </c>
      <c r="D11" s="90">
        <v>3</v>
      </c>
      <c r="E11" s="8">
        <v>3</v>
      </c>
      <c r="F11" s="9">
        <f t="shared" si="1"/>
        <v>13</v>
      </c>
      <c r="G11" s="90">
        <v>7</v>
      </c>
      <c r="H11" s="8">
        <v>11</v>
      </c>
      <c r="I11" s="9">
        <f t="shared" si="2"/>
        <v>24</v>
      </c>
      <c r="J11" s="90">
        <v>4</v>
      </c>
      <c r="K11" s="8">
        <v>13</v>
      </c>
      <c r="L11" s="9">
        <f t="shared" si="3"/>
        <v>37</v>
      </c>
      <c r="M11" s="90">
        <v>1</v>
      </c>
      <c r="N11" s="8">
        <v>13</v>
      </c>
      <c r="O11" s="9">
        <f t="shared" si="4"/>
        <v>50</v>
      </c>
      <c r="P11" s="90">
        <v>1</v>
      </c>
      <c r="Q11" s="8">
        <v>10</v>
      </c>
      <c r="R11" s="9">
        <f t="shared" si="5"/>
        <v>60</v>
      </c>
      <c r="S11" s="90">
        <v>1</v>
      </c>
      <c r="T11" s="8">
        <v>6</v>
      </c>
      <c r="U11" s="9">
        <f t="shared" si="6"/>
        <v>66</v>
      </c>
      <c r="V11" s="90">
        <v>1</v>
      </c>
      <c r="W11" s="8">
        <v>4</v>
      </c>
      <c r="X11" s="9">
        <f t="shared" si="7"/>
        <v>70</v>
      </c>
      <c r="Y11" s="90">
        <v>1</v>
      </c>
      <c r="Z11" s="8">
        <v>10</v>
      </c>
      <c r="AA11" s="9">
        <f t="shared" si="8"/>
        <v>80</v>
      </c>
      <c r="AB11" s="90">
        <v>1</v>
      </c>
      <c r="AC11" s="8">
        <v>6</v>
      </c>
      <c r="AD11" s="9">
        <f t="shared" si="9"/>
        <v>86</v>
      </c>
      <c r="AE11" s="90">
        <v>1</v>
      </c>
    </row>
    <row r="12" spans="1:31" ht="29.25" customHeight="1" thickBot="1">
      <c r="A12" s="10" t="s">
        <v>16</v>
      </c>
      <c r="B12" s="8">
        <v>11</v>
      </c>
      <c r="C12" s="9">
        <f t="shared" si="0"/>
        <v>11</v>
      </c>
      <c r="D12" s="90">
        <v>2</v>
      </c>
      <c r="E12" s="8">
        <v>0</v>
      </c>
      <c r="F12" s="9">
        <f t="shared" si="1"/>
        <v>11</v>
      </c>
      <c r="G12" s="90">
        <v>11</v>
      </c>
      <c r="H12" s="8">
        <v>0</v>
      </c>
      <c r="I12" s="9">
        <f t="shared" si="2"/>
        <v>11</v>
      </c>
      <c r="J12" s="90">
        <v>12</v>
      </c>
      <c r="K12" s="8">
        <v>6</v>
      </c>
      <c r="L12" s="9">
        <f t="shared" si="3"/>
        <v>17</v>
      </c>
      <c r="M12" s="90">
        <v>11</v>
      </c>
      <c r="N12" s="8">
        <v>10</v>
      </c>
      <c r="O12" s="9">
        <f t="shared" si="4"/>
        <v>27</v>
      </c>
      <c r="P12" s="90">
        <v>9</v>
      </c>
      <c r="Q12" s="8">
        <v>13</v>
      </c>
      <c r="R12" s="9">
        <f t="shared" si="5"/>
        <v>40</v>
      </c>
      <c r="S12" s="90">
        <v>5</v>
      </c>
      <c r="T12" s="8">
        <v>8</v>
      </c>
      <c r="U12" s="9">
        <f t="shared" si="6"/>
        <v>48</v>
      </c>
      <c r="V12" s="90">
        <v>4</v>
      </c>
      <c r="W12" s="8">
        <v>7</v>
      </c>
      <c r="X12" s="9">
        <f t="shared" si="7"/>
        <v>55</v>
      </c>
      <c r="Y12" s="90">
        <v>6</v>
      </c>
      <c r="Z12" s="8">
        <v>2</v>
      </c>
      <c r="AA12" s="9">
        <f t="shared" si="8"/>
        <v>57</v>
      </c>
      <c r="AB12" s="90">
        <v>5</v>
      </c>
      <c r="AC12" s="8">
        <v>4</v>
      </c>
      <c r="AD12" s="9">
        <f t="shared" si="9"/>
        <v>61</v>
      </c>
      <c r="AE12" s="90">
        <v>6</v>
      </c>
    </row>
    <row r="13" spans="1:31" ht="29.25" customHeight="1" thickBot="1">
      <c r="A13" s="15" t="s">
        <v>18</v>
      </c>
      <c r="B13" s="8">
        <v>2</v>
      </c>
      <c r="C13" s="9">
        <f t="shared" si="0"/>
        <v>2</v>
      </c>
      <c r="D13" s="90">
        <v>11</v>
      </c>
      <c r="E13" s="8">
        <v>8</v>
      </c>
      <c r="F13" s="9">
        <f t="shared" si="1"/>
        <v>10</v>
      </c>
      <c r="G13" s="90">
        <v>10</v>
      </c>
      <c r="H13" s="8">
        <v>2</v>
      </c>
      <c r="I13" s="9">
        <f t="shared" si="2"/>
        <v>12</v>
      </c>
      <c r="J13" s="90">
        <v>10</v>
      </c>
      <c r="K13" s="8">
        <v>8</v>
      </c>
      <c r="L13" s="9">
        <f t="shared" si="3"/>
        <v>20</v>
      </c>
      <c r="M13" s="90">
        <v>9</v>
      </c>
      <c r="N13" s="8">
        <v>9</v>
      </c>
      <c r="O13" s="9">
        <f t="shared" si="4"/>
        <v>29</v>
      </c>
      <c r="P13" s="90">
        <v>8</v>
      </c>
      <c r="Q13" s="8">
        <v>8</v>
      </c>
      <c r="R13" s="9">
        <f t="shared" si="5"/>
        <v>37</v>
      </c>
      <c r="S13" s="90">
        <v>8</v>
      </c>
      <c r="T13" s="8">
        <v>10</v>
      </c>
      <c r="U13" s="9">
        <f t="shared" si="6"/>
        <v>47</v>
      </c>
      <c r="V13" s="90">
        <v>5</v>
      </c>
      <c r="W13" s="8">
        <v>9</v>
      </c>
      <c r="X13" s="9">
        <f t="shared" si="7"/>
        <v>56</v>
      </c>
      <c r="Y13" s="90">
        <v>5</v>
      </c>
      <c r="Z13" s="8">
        <v>1</v>
      </c>
      <c r="AA13" s="9">
        <f t="shared" si="8"/>
        <v>57</v>
      </c>
      <c r="AB13" s="90">
        <v>5</v>
      </c>
      <c r="AC13" s="8">
        <v>2</v>
      </c>
      <c r="AD13" s="9">
        <f t="shared" si="9"/>
        <v>59</v>
      </c>
      <c r="AE13" s="90">
        <v>8</v>
      </c>
    </row>
    <row r="14" spans="1:31" ht="29.25" customHeight="1" thickBot="1">
      <c r="A14" s="16" t="s">
        <v>21</v>
      </c>
      <c r="B14" s="8">
        <v>8</v>
      </c>
      <c r="C14" s="9">
        <f t="shared" si="0"/>
        <v>8</v>
      </c>
      <c r="D14" s="90">
        <v>5</v>
      </c>
      <c r="E14" s="8">
        <v>5</v>
      </c>
      <c r="F14" s="9">
        <f t="shared" si="1"/>
        <v>13</v>
      </c>
      <c r="G14" s="90">
        <v>7</v>
      </c>
      <c r="H14" s="8">
        <v>4</v>
      </c>
      <c r="I14" s="9">
        <f t="shared" si="2"/>
        <v>17</v>
      </c>
      <c r="J14" s="90">
        <v>8</v>
      </c>
      <c r="K14" s="8">
        <v>7</v>
      </c>
      <c r="L14" s="9">
        <f t="shared" si="3"/>
        <v>24</v>
      </c>
      <c r="M14" s="90">
        <v>7</v>
      </c>
      <c r="N14" s="8">
        <v>11</v>
      </c>
      <c r="O14" s="9">
        <f t="shared" si="4"/>
        <v>35</v>
      </c>
      <c r="P14" s="90">
        <v>5</v>
      </c>
      <c r="Q14" s="8">
        <v>9</v>
      </c>
      <c r="R14" s="9">
        <f t="shared" si="5"/>
        <v>44</v>
      </c>
      <c r="S14" s="90">
        <v>3</v>
      </c>
      <c r="T14" s="8">
        <v>13</v>
      </c>
      <c r="U14" s="9">
        <f t="shared" si="6"/>
        <v>57</v>
      </c>
      <c r="V14" s="90">
        <v>2</v>
      </c>
      <c r="W14" s="8">
        <v>0</v>
      </c>
      <c r="X14" s="9">
        <f t="shared" si="7"/>
        <v>57</v>
      </c>
      <c r="Y14" s="90">
        <v>3</v>
      </c>
      <c r="Z14" s="8">
        <v>4</v>
      </c>
      <c r="AA14" s="9">
        <f t="shared" si="8"/>
        <v>61</v>
      </c>
      <c r="AB14" s="90">
        <v>4</v>
      </c>
      <c r="AC14" s="8">
        <v>10</v>
      </c>
      <c r="AD14" s="9">
        <f t="shared" si="9"/>
        <v>71</v>
      </c>
      <c r="AE14" s="90">
        <v>4</v>
      </c>
    </row>
    <row r="15" spans="1:31" ht="29.25" customHeight="1" thickBot="1">
      <c r="A15" s="10" t="s">
        <v>20</v>
      </c>
      <c r="B15" s="8">
        <v>4</v>
      </c>
      <c r="C15" s="9">
        <f t="shared" si="0"/>
        <v>4</v>
      </c>
      <c r="D15" s="90">
        <v>9</v>
      </c>
      <c r="E15" s="8">
        <v>10</v>
      </c>
      <c r="F15" s="9">
        <f t="shared" si="1"/>
        <v>14</v>
      </c>
      <c r="G15" s="90">
        <v>4</v>
      </c>
      <c r="H15" s="8">
        <v>13</v>
      </c>
      <c r="I15" s="9">
        <f t="shared" si="2"/>
        <v>27</v>
      </c>
      <c r="J15" s="90">
        <v>1</v>
      </c>
      <c r="K15" s="8">
        <v>5</v>
      </c>
      <c r="L15" s="9">
        <f t="shared" si="3"/>
        <v>32</v>
      </c>
      <c r="M15" s="90">
        <v>3</v>
      </c>
      <c r="N15" s="8">
        <v>4</v>
      </c>
      <c r="O15" s="9">
        <f t="shared" si="4"/>
        <v>36</v>
      </c>
      <c r="P15" s="90">
        <v>3</v>
      </c>
      <c r="Q15" s="8">
        <v>3</v>
      </c>
      <c r="R15" s="9">
        <f t="shared" si="5"/>
        <v>39</v>
      </c>
      <c r="S15" s="90">
        <v>7</v>
      </c>
      <c r="T15" s="8">
        <v>5</v>
      </c>
      <c r="U15" s="9">
        <f t="shared" si="6"/>
        <v>44</v>
      </c>
      <c r="V15" s="90">
        <v>7</v>
      </c>
      <c r="W15" s="8">
        <v>13</v>
      </c>
      <c r="X15" s="9">
        <f t="shared" si="7"/>
        <v>57</v>
      </c>
      <c r="Y15" s="90">
        <v>3</v>
      </c>
      <c r="Z15" s="8">
        <v>8</v>
      </c>
      <c r="AA15" s="9">
        <f t="shared" si="8"/>
        <v>65</v>
      </c>
      <c r="AB15" s="90">
        <v>3</v>
      </c>
      <c r="AC15" s="8">
        <v>11</v>
      </c>
      <c r="AD15" s="9">
        <f t="shared" si="9"/>
        <v>76</v>
      </c>
      <c r="AE15" s="90">
        <v>3</v>
      </c>
    </row>
    <row r="16" spans="1:31" ht="29.25" customHeight="1" thickBot="1">
      <c r="A16" s="67" t="s">
        <v>19</v>
      </c>
      <c r="B16" s="8">
        <v>3</v>
      </c>
      <c r="C16" s="9">
        <f t="shared" si="0"/>
        <v>3</v>
      </c>
      <c r="D16" s="90">
        <v>10</v>
      </c>
      <c r="E16" s="8">
        <v>6</v>
      </c>
      <c r="F16" s="9">
        <f t="shared" si="1"/>
        <v>9</v>
      </c>
      <c r="G16" s="90">
        <v>12</v>
      </c>
      <c r="H16" s="8">
        <v>3</v>
      </c>
      <c r="I16" s="9">
        <f t="shared" si="2"/>
        <v>12</v>
      </c>
      <c r="J16" s="90">
        <v>10</v>
      </c>
      <c r="K16" s="8">
        <v>2</v>
      </c>
      <c r="L16" s="9">
        <f t="shared" si="3"/>
        <v>14</v>
      </c>
      <c r="M16" s="90">
        <v>12</v>
      </c>
      <c r="N16" s="8">
        <v>5</v>
      </c>
      <c r="O16" s="9">
        <f t="shared" si="4"/>
        <v>19</v>
      </c>
      <c r="P16" s="90">
        <v>12</v>
      </c>
      <c r="Q16" s="8">
        <v>5</v>
      </c>
      <c r="R16" s="9">
        <f t="shared" si="5"/>
        <v>24</v>
      </c>
      <c r="S16" s="90">
        <v>12</v>
      </c>
      <c r="T16" s="8">
        <v>11</v>
      </c>
      <c r="U16" s="9">
        <f t="shared" si="6"/>
        <v>35</v>
      </c>
      <c r="V16" s="90">
        <v>11</v>
      </c>
      <c r="W16" s="8">
        <v>2</v>
      </c>
      <c r="X16" s="9">
        <f t="shared" si="7"/>
        <v>37</v>
      </c>
      <c r="Y16" s="90">
        <v>11</v>
      </c>
      <c r="Z16" s="8">
        <v>13</v>
      </c>
      <c r="AA16" s="9">
        <f t="shared" si="8"/>
        <v>50</v>
      </c>
      <c r="AB16" s="90">
        <v>11</v>
      </c>
      <c r="AC16" s="8">
        <v>9</v>
      </c>
      <c r="AD16" s="9">
        <f t="shared" si="9"/>
        <v>59</v>
      </c>
      <c r="AE16" s="90">
        <v>8</v>
      </c>
    </row>
    <row r="17" spans="1:31" ht="29.25" customHeight="1" thickBot="1">
      <c r="A17" s="4" t="s">
        <v>13</v>
      </c>
      <c r="B17" s="8">
        <v>1</v>
      </c>
      <c r="C17" s="9">
        <f t="shared" si="0"/>
        <v>1</v>
      </c>
      <c r="D17" s="90">
        <v>12</v>
      </c>
      <c r="E17" s="8">
        <v>13</v>
      </c>
      <c r="F17" s="9">
        <f t="shared" si="1"/>
        <v>14</v>
      </c>
      <c r="G17" s="90">
        <v>4</v>
      </c>
      <c r="H17" s="8">
        <v>5</v>
      </c>
      <c r="I17" s="9">
        <f t="shared" si="2"/>
        <v>19</v>
      </c>
      <c r="J17" s="90">
        <v>7</v>
      </c>
      <c r="K17" s="8">
        <v>11</v>
      </c>
      <c r="L17" s="9">
        <f t="shared" si="3"/>
        <v>30</v>
      </c>
      <c r="M17" s="90">
        <v>5</v>
      </c>
      <c r="N17" s="8">
        <v>3</v>
      </c>
      <c r="O17" s="9">
        <f t="shared" si="4"/>
        <v>33</v>
      </c>
      <c r="P17" s="90">
        <v>7</v>
      </c>
      <c r="Q17" s="8">
        <v>4</v>
      </c>
      <c r="R17" s="9">
        <f t="shared" si="5"/>
        <v>37</v>
      </c>
      <c r="S17" s="90">
        <v>8</v>
      </c>
      <c r="T17" s="8">
        <v>4</v>
      </c>
      <c r="U17" s="9">
        <f t="shared" si="6"/>
        <v>41</v>
      </c>
      <c r="V17" s="90">
        <v>10</v>
      </c>
      <c r="W17" s="8">
        <v>8</v>
      </c>
      <c r="X17" s="9">
        <f t="shared" si="7"/>
        <v>49</v>
      </c>
      <c r="Y17" s="90">
        <v>9</v>
      </c>
      <c r="Z17" s="8">
        <v>5</v>
      </c>
      <c r="AA17" s="9">
        <f t="shared" si="8"/>
        <v>54</v>
      </c>
      <c r="AB17" s="90">
        <v>9</v>
      </c>
      <c r="AC17" s="8">
        <v>8</v>
      </c>
      <c r="AD17" s="9">
        <f t="shared" si="9"/>
        <v>62</v>
      </c>
      <c r="AE17" s="90">
        <v>5</v>
      </c>
    </row>
    <row r="18" spans="1:31" ht="29.25" customHeight="1" thickBot="1">
      <c r="A18" s="11" t="s">
        <v>15</v>
      </c>
      <c r="B18" s="8">
        <v>6</v>
      </c>
      <c r="C18" s="9">
        <f t="shared" si="0"/>
        <v>6</v>
      </c>
      <c r="D18" s="90">
        <v>7</v>
      </c>
      <c r="E18" s="8">
        <v>4</v>
      </c>
      <c r="F18" s="9">
        <f t="shared" si="1"/>
        <v>10</v>
      </c>
      <c r="G18" s="90">
        <v>10</v>
      </c>
      <c r="H18" s="8">
        <v>7</v>
      </c>
      <c r="I18" s="9">
        <f t="shared" si="2"/>
        <v>17</v>
      </c>
      <c r="J18" s="90">
        <v>8</v>
      </c>
      <c r="K18" s="8">
        <v>1</v>
      </c>
      <c r="L18" s="9">
        <f t="shared" si="3"/>
        <v>18</v>
      </c>
      <c r="M18" s="90">
        <v>10</v>
      </c>
      <c r="N18" s="8">
        <v>6</v>
      </c>
      <c r="O18" s="9">
        <f t="shared" si="4"/>
        <v>24</v>
      </c>
      <c r="P18" s="90">
        <v>11</v>
      </c>
      <c r="Q18" s="8">
        <v>2</v>
      </c>
      <c r="R18" s="9">
        <f t="shared" si="5"/>
        <v>26</v>
      </c>
      <c r="S18" s="90">
        <v>11</v>
      </c>
      <c r="T18" s="8">
        <v>2</v>
      </c>
      <c r="U18" s="9">
        <f t="shared" si="6"/>
        <v>28</v>
      </c>
      <c r="V18" s="90">
        <v>12</v>
      </c>
      <c r="W18" s="8">
        <v>6</v>
      </c>
      <c r="X18" s="9">
        <f t="shared" si="7"/>
        <v>34</v>
      </c>
      <c r="Y18" s="90">
        <v>12</v>
      </c>
      <c r="Z18" s="8">
        <v>11</v>
      </c>
      <c r="AA18" s="9">
        <f t="shared" si="8"/>
        <v>45</v>
      </c>
      <c r="AB18" s="90">
        <v>12</v>
      </c>
      <c r="AC18" s="8">
        <v>5</v>
      </c>
      <c r="AD18" s="9">
        <f t="shared" si="9"/>
        <v>50</v>
      </c>
      <c r="AE18" s="90">
        <v>12</v>
      </c>
    </row>
    <row r="19" spans="1:31" ht="29.25" customHeight="1" thickBot="1">
      <c r="A19" s="7" t="s">
        <v>22</v>
      </c>
      <c r="B19" s="12">
        <v>9</v>
      </c>
      <c r="C19" s="13">
        <f t="shared" si="0"/>
        <v>9</v>
      </c>
      <c r="D19" s="91">
        <v>4</v>
      </c>
      <c r="E19" s="12">
        <v>9</v>
      </c>
      <c r="F19" s="13">
        <f t="shared" si="1"/>
        <v>18</v>
      </c>
      <c r="G19" s="91">
        <v>1</v>
      </c>
      <c r="H19" s="12">
        <v>9</v>
      </c>
      <c r="I19" s="13">
        <f t="shared" si="2"/>
        <v>27</v>
      </c>
      <c r="J19" s="91">
        <v>1</v>
      </c>
      <c r="K19" s="12">
        <v>10</v>
      </c>
      <c r="L19" s="13">
        <f t="shared" si="3"/>
        <v>37</v>
      </c>
      <c r="M19" s="91">
        <v>1</v>
      </c>
      <c r="N19" s="12">
        <v>8</v>
      </c>
      <c r="O19" s="13">
        <f t="shared" si="4"/>
        <v>45</v>
      </c>
      <c r="P19" s="91">
        <v>2</v>
      </c>
      <c r="Q19" s="12">
        <v>1</v>
      </c>
      <c r="R19" s="13">
        <f t="shared" si="5"/>
        <v>46</v>
      </c>
      <c r="S19" s="91">
        <v>2</v>
      </c>
      <c r="T19" s="12">
        <v>7</v>
      </c>
      <c r="U19" s="13">
        <f t="shared" si="6"/>
        <v>53</v>
      </c>
      <c r="V19" s="91">
        <v>3</v>
      </c>
      <c r="W19" s="12">
        <v>11</v>
      </c>
      <c r="X19" s="13">
        <f t="shared" si="7"/>
        <v>64</v>
      </c>
      <c r="Y19" s="91">
        <v>2</v>
      </c>
      <c r="Z19" s="12">
        <v>9</v>
      </c>
      <c r="AA19" s="13">
        <f t="shared" si="8"/>
        <v>73</v>
      </c>
      <c r="AB19" s="91">
        <v>2</v>
      </c>
      <c r="AC19" s="12">
        <v>13</v>
      </c>
      <c r="AD19" s="13">
        <f t="shared" si="9"/>
        <v>86</v>
      </c>
      <c r="AE19" s="91">
        <v>1</v>
      </c>
    </row>
    <row r="20" spans="1:31" ht="29.25" hidden="1" customHeight="1" outlineLevel="1" thickTop="1">
      <c r="A20" s="64" t="s">
        <v>39</v>
      </c>
      <c r="B20" s="61">
        <f>SUM(B8:B19)</f>
        <v>79</v>
      </c>
      <c r="C20" s="62"/>
      <c r="D20" s="93"/>
      <c r="E20" s="61">
        <f>SUM(E8:E19)</f>
        <v>78</v>
      </c>
      <c r="F20" s="62"/>
      <c r="G20" s="93"/>
      <c r="H20" s="61">
        <f>SUM(H8:H19)</f>
        <v>78</v>
      </c>
      <c r="I20" s="62"/>
      <c r="J20" s="93"/>
      <c r="K20" s="61">
        <f>SUM(K8:K19)</f>
        <v>79</v>
      </c>
      <c r="L20" s="62"/>
      <c r="M20" s="93"/>
      <c r="N20" s="61">
        <f>SUM(N8:N19)</f>
        <v>79</v>
      </c>
      <c r="O20" s="62"/>
      <c r="P20" s="93"/>
      <c r="Q20" s="61">
        <f>SUM(Q8:Q19)</f>
        <v>79</v>
      </c>
      <c r="R20" s="62"/>
      <c r="S20" s="93"/>
      <c r="T20" s="61">
        <f>SUM(T8:T19)</f>
        <v>78</v>
      </c>
      <c r="U20" s="62"/>
      <c r="V20" s="93"/>
      <c r="W20" s="61">
        <f>SUM(W8:W19)</f>
        <v>78</v>
      </c>
      <c r="X20" s="62"/>
      <c r="Y20" s="93"/>
      <c r="Z20" s="61">
        <f>SUM(Z8:Z19)</f>
        <v>79</v>
      </c>
      <c r="AA20" s="62"/>
      <c r="AB20" s="63"/>
      <c r="AC20" s="61">
        <f>SUM(AC8:AC19)</f>
        <v>79</v>
      </c>
      <c r="AD20" s="62"/>
      <c r="AE20" s="63"/>
    </row>
    <row r="21" spans="1:31" ht="14.25" collapsed="1" thickTop="1" thickBot="1"/>
    <row r="22" spans="1:31" ht="49.5" customHeight="1" thickTop="1" thickBot="1">
      <c r="A22" s="95" t="s">
        <v>0</v>
      </c>
      <c r="B22" s="129" t="s">
        <v>4</v>
      </c>
      <c r="C22" s="129"/>
      <c r="D22" s="129"/>
      <c r="E22" s="130" t="s">
        <v>5</v>
      </c>
      <c r="F22" s="131"/>
      <c r="G22" s="131"/>
      <c r="H22" s="113" t="s">
        <v>6</v>
      </c>
      <c r="I22" s="114"/>
      <c r="J22" s="115"/>
      <c r="K22" s="132" t="s">
        <v>44</v>
      </c>
      <c r="L22" s="133"/>
      <c r="M22" s="134"/>
      <c r="N22" s="135" t="s">
        <v>31</v>
      </c>
      <c r="O22" s="136"/>
      <c r="P22" s="137"/>
      <c r="Q22" s="104" t="s">
        <v>45</v>
      </c>
      <c r="R22" s="105"/>
      <c r="S22" s="106"/>
      <c r="T22" s="107" t="s">
        <v>7</v>
      </c>
      <c r="U22" s="108"/>
      <c r="V22" s="109"/>
      <c r="W22" s="98" t="s">
        <v>8</v>
      </c>
      <c r="X22" s="99"/>
      <c r="Y22" s="100"/>
      <c r="AA22" s="146" t="s">
        <v>34</v>
      </c>
      <c r="AB22" s="147"/>
      <c r="AC22" s="147"/>
      <c r="AD22" s="147"/>
      <c r="AE22" s="148"/>
    </row>
    <row r="23" spans="1:31" ht="16.5" customHeight="1" thickTop="1" thickBot="1">
      <c r="A23" s="95"/>
      <c r="B23" s="1"/>
      <c r="C23" s="2" t="s">
        <v>9</v>
      </c>
      <c r="D23" s="3" t="s">
        <v>10</v>
      </c>
      <c r="E23" s="1"/>
      <c r="F23" s="2" t="s">
        <v>9</v>
      </c>
      <c r="G23" s="3" t="s">
        <v>10</v>
      </c>
      <c r="H23" s="1"/>
      <c r="I23" s="2" t="s">
        <v>9</v>
      </c>
      <c r="J23" s="3" t="s">
        <v>10</v>
      </c>
      <c r="K23" s="1"/>
      <c r="L23" s="2" t="s">
        <v>9</v>
      </c>
      <c r="M23" s="3" t="s">
        <v>10</v>
      </c>
      <c r="N23" s="1"/>
      <c r="O23" s="2" t="s">
        <v>9</v>
      </c>
      <c r="P23" s="3" t="s">
        <v>10</v>
      </c>
      <c r="Q23" s="1"/>
      <c r="R23" s="2" t="s">
        <v>9</v>
      </c>
      <c r="S23" s="3" t="s">
        <v>10</v>
      </c>
      <c r="T23" s="1"/>
      <c r="U23" s="2" t="s">
        <v>9</v>
      </c>
      <c r="V23" s="3" t="s">
        <v>10</v>
      </c>
      <c r="W23" s="1"/>
      <c r="X23" s="2" t="s">
        <v>9</v>
      </c>
      <c r="Y23" s="3" t="s">
        <v>10</v>
      </c>
      <c r="AA23" s="149" t="s">
        <v>28</v>
      </c>
      <c r="AB23" s="150"/>
      <c r="AC23" s="150" t="s">
        <v>29</v>
      </c>
      <c r="AD23" s="150" t="s">
        <v>30</v>
      </c>
      <c r="AE23" s="151"/>
    </row>
    <row r="24" spans="1:31" ht="14.25" thickTop="1" thickBot="1">
      <c r="AA24" s="152"/>
      <c r="AB24" s="153"/>
      <c r="AC24" s="153"/>
      <c r="AD24" s="153"/>
      <c r="AE24" s="154"/>
    </row>
    <row r="25" spans="1:31" ht="29.25" customHeight="1" thickTop="1" thickBot="1">
      <c r="A25" s="14" t="s">
        <v>11</v>
      </c>
      <c r="B25" s="5">
        <v>11</v>
      </c>
      <c r="C25" s="6">
        <f t="shared" ref="C25:C36" si="10">AD8+B25</f>
        <v>68</v>
      </c>
      <c r="D25" s="89">
        <v>5</v>
      </c>
      <c r="E25" s="5">
        <v>9</v>
      </c>
      <c r="F25" s="6">
        <f t="shared" ref="F25:F36" si="11">C25+E25</f>
        <v>77</v>
      </c>
      <c r="G25" s="89">
        <v>7</v>
      </c>
      <c r="H25" s="5">
        <v>2</v>
      </c>
      <c r="I25" s="6">
        <f t="shared" ref="I25:I36" si="12">F25+H25</f>
        <v>79</v>
      </c>
      <c r="J25" s="89">
        <v>8</v>
      </c>
      <c r="K25" s="5">
        <v>5</v>
      </c>
      <c r="L25" s="6">
        <f t="shared" ref="L25:L36" si="13">I25+K25</f>
        <v>84</v>
      </c>
      <c r="M25" s="89">
        <v>9</v>
      </c>
      <c r="N25" s="5">
        <v>9</v>
      </c>
      <c r="O25" s="6">
        <f t="shared" ref="O25:O36" si="14">L25+N25</f>
        <v>93</v>
      </c>
      <c r="P25" s="89">
        <v>7</v>
      </c>
      <c r="Q25" s="5">
        <v>3</v>
      </c>
      <c r="R25" s="6">
        <f t="shared" ref="R25:R36" si="15">O25+Q25</f>
        <v>96</v>
      </c>
      <c r="S25" s="89">
        <v>9</v>
      </c>
      <c r="T25" s="5">
        <v>13</v>
      </c>
      <c r="U25" s="6">
        <f t="shared" ref="U25:U36" si="16">R25+T25</f>
        <v>109</v>
      </c>
      <c r="V25" s="89">
        <v>5</v>
      </c>
      <c r="W25" s="5">
        <v>0</v>
      </c>
      <c r="X25" s="22">
        <f t="shared" ref="X25:X36" si="17">U25+W25</f>
        <v>109</v>
      </c>
      <c r="Y25" s="25">
        <v>9</v>
      </c>
      <c r="Z25" s="94" t="str">
        <f>A25</f>
        <v>ACME</v>
      </c>
      <c r="AA25" s="155" t="str">
        <f>VLOOKUP(AC25,$Y$25:$Z$36,2,FALSE)</f>
        <v>DCLA</v>
      </c>
      <c r="AB25" s="156"/>
      <c r="AC25" s="157">
        <v>1</v>
      </c>
      <c r="AD25" s="158">
        <f>VLOOKUP(AA25,$A$25:$X$36,24,FALSE)</f>
        <v>160</v>
      </c>
      <c r="AE25" s="159"/>
    </row>
    <row r="26" spans="1:31" ht="29.25" customHeight="1" thickBot="1">
      <c r="A26" s="11" t="s">
        <v>17</v>
      </c>
      <c r="B26" s="8">
        <v>5</v>
      </c>
      <c r="C26" s="9">
        <f t="shared" si="10"/>
        <v>65</v>
      </c>
      <c r="D26" s="90">
        <v>9</v>
      </c>
      <c r="E26" s="8">
        <v>13</v>
      </c>
      <c r="F26" s="9">
        <f t="shared" si="11"/>
        <v>78</v>
      </c>
      <c r="G26" s="90">
        <v>5</v>
      </c>
      <c r="H26" s="8">
        <v>8</v>
      </c>
      <c r="I26" s="9">
        <f t="shared" si="12"/>
        <v>86</v>
      </c>
      <c r="J26" s="90">
        <v>5</v>
      </c>
      <c r="K26" s="8">
        <v>1</v>
      </c>
      <c r="L26" s="9">
        <f t="shared" si="13"/>
        <v>87</v>
      </c>
      <c r="M26" s="90">
        <v>6</v>
      </c>
      <c r="N26" s="8">
        <v>3</v>
      </c>
      <c r="O26" s="9">
        <f t="shared" si="14"/>
        <v>90</v>
      </c>
      <c r="P26" s="90">
        <v>10</v>
      </c>
      <c r="Q26" s="8">
        <v>2</v>
      </c>
      <c r="R26" s="9">
        <f t="shared" si="15"/>
        <v>92</v>
      </c>
      <c r="S26" s="90">
        <v>10</v>
      </c>
      <c r="T26" s="8">
        <v>6</v>
      </c>
      <c r="U26" s="9">
        <f t="shared" si="16"/>
        <v>98</v>
      </c>
      <c r="V26" s="90">
        <v>10</v>
      </c>
      <c r="W26" s="8">
        <v>13</v>
      </c>
      <c r="X26" s="23">
        <f t="shared" si="17"/>
        <v>111</v>
      </c>
      <c r="Y26" s="26">
        <v>8</v>
      </c>
      <c r="Z26" s="94" t="str">
        <f t="shared" ref="Z26:Z36" si="18">A26</f>
        <v>ACW</v>
      </c>
      <c r="AA26" s="160" t="str">
        <f t="shared" ref="AA26:AA36" si="19">VLOOKUP(AC26,$Y$25:$Z$36,2,FALSE)</f>
        <v>DAMP</v>
      </c>
      <c r="AB26" s="161"/>
      <c r="AC26" s="162">
        <v>2</v>
      </c>
      <c r="AD26" s="163">
        <f t="shared" ref="AD26:AD36" si="20">VLOOKUP(AA26,$A$25:$X$36,24,FALSE)</f>
        <v>151</v>
      </c>
      <c r="AE26" s="164"/>
    </row>
    <row r="27" spans="1:31" ht="29.25" customHeight="1" thickBot="1">
      <c r="A27" s="10" t="s">
        <v>14</v>
      </c>
      <c r="B27" s="8">
        <v>8</v>
      </c>
      <c r="C27" s="9">
        <f t="shared" si="10"/>
        <v>67</v>
      </c>
      <c r="D27" s="90">
        <v>6</v>
      </c>
      <c r="E27" s="8">
        <v>11</v>
      </c>
      <c r="F27" s="9">
        <f t="shared" si="11"/>
        <v>78</v>
      </c>
      <c r="G27" s="90">
        <v>5</v>
      </c>
      <c r="H27" s="8">
        <v>7</v>
      </c>
      <c r="I27" s="9">
        <f t="shared" si="12"/>
        <v>85</v>
      </c>
      <c r="J27" s="90">
        <v>6</v>
      </c>
      <c r="K27" s="8">
        <v>8</v>
      </c>
      <c r="L27" s="9">
        <f t="shared" si="13"/>
        <v>93</v>
      </c>
      <c r="M27" s="90">
        <v>4</v>
      </c>
      <c r="N27" s="8">
        <v>5</v>
      </c>
      <c r="O27" s="9">
        <f t="shared" si="14"/>
        <v>98</v>
      </c>
      <c r="P27" s="90">
        <v>4</v>
      </c>
      <c r="Q27" s="8">
        <v>11</v>
      </c>
      <c r="R27" s="9">
        <f t="shared" si="15"/>
        <v>109</v>
      </c>
      <c r="S27" s="90">
        <v>3</v>
      </c>
      <c r="T27" s="8">
        <v>5</v>
      </c>
      <c r="U27" s="9">
        <f t="shared" si="16"/>
        <v>114</v>
      </c>
      <c r="V27" s="90">
        <v>3</v>
      </c>
      <c r="W27" s="8">
        <v>10</v>
      </c>
      <c r="X27" s="23">
        <f t="shared" si="17"/>
        <v>124</v>
      </c>
      <c r="Y27" s="27">
        <v>3</v>
      </c>
      <c r="Z27" s="94" t="str">
        <f t="shared" si="18"/>
        <v>CABW</v>
      </c>
      <c r="AA27" s="160" t="str">
        <f t="shared" si="19"/>
        <v>CABW</v>
      </c>
      <c r="AB27" s="161"/>
      <c r="AC27" s="162">
        <v>3</v>
      </c>
      <c r="AD27" s="163">
        <f t="shared" si="20"/>
        <v>124</v>
      </c>
      <c r="AE27" s="164"/>
    </row>
    <row r="28" spans="1:31" ht="29.25" customHeight="1" thickBot="1">
      <c r="A28" s="15" t="s">
        <v>12</v>
      </c>
      <c r="B28" s="8">
        <v>13</v>
      </c>
      <c r="C28" s="9">
        <f t="shared" si="10"/>
        <v>99</v>
      </c>
      <c r="D28" s="90">
        <v>1</v>
      </c>
      <c r="E28" s="8">
        <v>8</v>
      </c>
      <c r="F28" s="9">
        <f t="shared" si="11"/>
        <v>107</v>
      </c>
      <c r="G28" s="90">
        <v>1</v>
      </c>
      <c r="H28" s="8">
        <v>11</v>
      </c>
      <c r="I28" s="9">
        <f t="shared" si="12"/>
        <v>118</v>
      </c>
      <c r="J28" s="90">
        <v>1</v>
      </c>
      <c r="K28" s="8">
        <v>7</v>
      </c>
      <c r="L28" s="9">
        <f t="shared" si="13"/>
        <v>125</v>
      </c>
      <c r="M28" s="90">
        <v>1</v>
      </c>
      <c r="N28" s="8">
        <v>10</v>
      </c>
      <c r="O28" s="9">
        <f t="shared" si="14"/>
        <v>135</v>
      </c>
      <c r="P28" s="90">
        <v>1</v>
      </c>
      <c r="Q28" s="8">
        <v>9</v>
      </c>
      <c r="R28" s="9">
        <f t="shared" si="15"/>
        <v>144</v>
      </c>
      <c r="S28" s="90">
        <v>1</v>
      </c>
      <c r="T28" s="8">
        <v>7</v>
      </c>
      <c r="U28" s="9">
        <f t="shared" si="16"/>
        <v>151</v>
      </c>
      <c r="V28" s="90">
        <v>1</v>
      </c>
      <c r="W28" s="8">
        <v>9</v>
      </c>
      <c r="X28" s="23">
        <f t="shared" si="17"/>
        <v>160</v>
      </c>
      <c r="Y28" s="28">
        <v>1</v>
      </c>
      <c r="Z28" s="94" t="str">
        <f t="shared" si="18"/>
        <v>DCLA</v>
      </c>
      <c r="AA28" s="160" t="str">
        <f t="shared" si="19"/>
        <v>RESC</v>
      </c>
      <c r="AB28" s="161"/>
      <c r="AC28" s="162">
        <v>4</v>
      </c>
      <c r="AD28" s="163">
        <f t="shared" si="20"/>
        <v>122</v>
      </c>
      <c r="AE28" s="164"/>
    </row>
    <row r="29" spans="1:31" ht="29.25" customHeight="1" thickBot="1">
      <c r="A29" s="10" t="s">
        <v>16</v>
      </c>
      <c r="B29" s="8">
        <v>6</v>
      </c>
      <c r="C29" s="9">
        <f t="shared" si="10"/>
        <v>67</v>
      </c>
      <c r="D29" s="90">
        <v>6</v>
      </c>
      <c r="E29" s="8">
        <v>3</v>
      </c>
      <c r="F29" s="9">
        <f t="shared" si="11"/>
        <v>70</v>
      </c>
      <c r="G29" s="90">
        <v>8</v>
      </c>
      <c r="H29" s="8">
        <v>4</v>
      </c>
      <c r="I29" s="9">
        <f t="shared" si="12"/>
        <v>74</v>
      </c>
      <c r="J29" s="90">
        <v>10</v>
      </c>
      <c r="K29" s="8">
        <v>13</v>
      </c>
      <c r="L29" s="9">
        <f t="shared" si="13"/>
        <v>87</v>
      </c>
      <c r="M29" s="90">
        <v>6</v>
      </c>
      <c r="N29" s="8">
        <v>6</v>
      </c>
      <c r="O29" s="9">
        <f t="shared" si="14"/>
        <v>93</v>
      </c>
      <c r="P29" s="90">
        <v>7</v>
      </c>
      <c r="Q29" s="8">
        <v>5</v>
      </c>
      <c r="R29" s="9">
        <f t="shared" si="15"/>
        <v>98</v>
      </c>
      <c r="S29" s="90">
        <v>8</v>
      </c>
      <c r="T29" s="8">
        <v>9</v>
      </c>
      <c r="U29" s="9">
        <f t="shared" si="16"/>
        <v>107</v>
      </c>
      <c r="V29" s="90">
        <v>8</v>
      </c>
      <c r="W29" s="8">
        <v>6</v>
      </c>
      <c r="X29" s="23">
        <f t="shared" si="17"/>
        <v>113</v>
      </c>
      <c r="Y29" s="27">
        <v>6</v>
      </c>
      <c r="Z29" s="94" t="str">
        <f t="shared" si="18"/>
        <v>KAAG</v>
      </c>
      <c r="AA29" s="160" t="str">
        <f t="shared" si="19"/>
        <v>RCG</v>
      </c>
      <c r="AB29" s="161"/>
      <c r="AC29" s="162">
        <v>5</v>
      </c>
      <c r="AD29" s="163">
        <f t="shared" si="20"/>
        <v>116</v>
      </c>
      <c r="AE29" s="164"/>
    </row>
    <row r="30" spans="1:31" ht="29.25" customHeight="1" thickBot="1">
      <c r="A30" s="15" t="s">
        <v>18</v>
      </c>
      <c r="B30" s="8">
        <v>1</v>
      </c>
      <c r="C30" s="9">
        <f t="shared" si="10"/>
        <v>60</v>
      </c>
      <c r="D30" s="90">
        <v>11</v>
      </c>
      <c r="E30" s="8">
        <v>5</v>
      </c>
      <c r="F30" s="9">
        <f t="shared" si="11"/>
        <v>65</v>
      </c>
      <c r="G30" s="90">
        <v>11</v>
      </c>
      <c r="H30" s="8">
        <v>6</v>
      </c>
      <c r="I30" s="9">
        <f t="shared" si="12"/>
        <v>71</v>
      </c>
      <c r="J30" s="90">
        <v>11</v>
      </c>
      <c r="K30" s="8">
        <v>11</v>
      </c>
      <c r="L30" s="9">
        <f t="shared" si="13"/>
        <v>82</v>
      </c>
      <c r="M30" s="90">
        <v>10</v>
      </c>
      <c r="N30" s="8">
        <v>0</v>
      </c>
      <c r="O30" s="9">
        <f t="shared" si="14"/>
        <v>82</v>
      </c>
      <c r="P30" s="90">
        <v>11</v>
      </c>
      <c r="Q30" s="8">
        <v>4</v>
      </c>
      <c r="R30" s="9">
        <f t="shared" si="15"/>
        <v>86</v>
      </c>
      <c r="S30" s="90">
        <v>11</v>
      </c>
      <c r="T30" s="8">
        <v>2</v>
      </c>
      <c r="U30" s="9">
        <f t="shared" si="16"/>
        <v>88</v>
      </c>
      <c r="V30" s="90">
        <v>12</v>
      </c>
      <c r="W30" s="8">
        <v>3</v>
      </c>
      <c r="X30" s="23">
        <f t="shared" si="17"/>
        <v>91</v>
      </c>
      <c r="Y30" s="28">
        <v>12</v>
      </c>
      <c r="Z30" s="94" t="str">
        <f t="shared" si="18"/>
        <v>OEH</v>
      </c>
      <c r="AA30" s="160" t="s">
        <v>19</v>
      </c>
      <c r="AB30" s="161"/>
      <c r="AC30" s="162">
        <v>6</v>
      </c>
      <c r="AD30" s="163">
        <f t="shared" si="20"/>
        <v>113</v>
      </c>
      <c r="AE30" s="164"/>
    </row>
    <row r="31" spans="1:31" ht="29.25" customHeight="1" thickBot="1">
      <c r="A31" s="16" t="s">
        <v>21</v>
      </c>
      <c r="B31" s="8">
        <v>10</v>
      </c>
      <c r="C31" s="9">
        <f t="shared" si="10"/>
        <v>81</v>
      </c>
      <c r="D31" s="90">
        <v>3</v>
      </c>
      <c r="E31" s="8">
        <v>4</v>
      </c>
      <c r="F31" s="9">
        <f t="shared" si="11"/>
        <v>85</v>
      </c>
      <c r="G31" s="90">
        <v>3</v>
      </c>
      <c r="H31" s="8">
        <v>10</v>
      </c>
      <c r="I31" s="9">
        <f t="shared" si="12"/>
        <v>95</v>
      </c>
      <c r="J31" s="90">
        <v>3</v>
      </c>
      <c r="K31" s="8">
        <v>10</v>
      </c>
      <c r="L31" s="9">
        <f t="shared" si="13"/>
        <v>105</v>
      </c>
      <c r="M31" s="90">
        <v>3</v>
      </c>
      <c r="N31" s="8">
        <v>0</v>
      </c>
      <c r="O31" s="9">
        <f t="shared" si="14"/>
        <v>105</v>
      </c>
      <c r="P31" s="90">
        <v>3</v>
      </c>
      <c r="Q31" s="8">
        <v>1</v>
      </c>
      <c r="R31" s="9">
        <f t="shared" si="15"/>
        <v>106</v>
      </c>
      <c r="S31" s="90">
        <v>4</v>
      </c>
      <c r="T31" s="8">
        <v>3</v>
      </c>
      <c r="U31" s="9">
        <f t="shared" si="16"/>
        <v>109</v>
      </c>
      <c r="V31" s="90">
        <v>5</v>
      </c>
      <c r="W31" s="8">
        <v>7</v>
      </c>
      <c r="X31" s="23">
        <f t="shared" si="17"/>
        <v>116</v>
      </c>
      <c r="Y31" s="29">
        <v>5</v>
      </c>
      <c r="Z31" s="94" t="str">
        <f t="shared" si="18"/>
        <v>RCG</v>
      </c>
      <c r="AA31" s="160" t="s">
        <v>16</v>
      </c>
      <c r="AB31" s="161"/>
      <c r="AC31" s="162">
        <v>7</v>
      </c>
      <c r="AD31" s="163">
        <f t="shared" si="20"/>
        <v>113</v>
      </c>
      <c r="AE31" s="164"/>
    </row>
    <row r="32" spans="1:31" ht="29.25" customHeight="1" thickBot="1">
      <c r="A32" s="10" t="s">
        <v>20</v>
      </c>
      <c r="B32" s="8">
        <v>2</v>
      </c>
      <c r="C32" s="9">
        <f t="shared" si="10"/>
        <v>78</v>
      </c>
      <c r="D32" s="90">
        <v>4</v>
      </c>
      <c r="E32" s="8">
        <v>7</v>
      </c>
      <c r="F32" s="9">
        <f t="shared" si="11"/>
        <v>85</v>
      </c>
      <c r="G32" s="90">
        <v>3</v>
      </c>
      <c r="H32" s="8">
        <v>3</v>
      </c>
      <c r="I32" s="9">
        <f t="shared" si="12"/>
        <v>88</v>
      </c>
      <c r="J32" s="90">
        <v>4</v>
      </c>
      <c r="K32" s="8">
        <v>4</v>
      </c>
      <c r="L32" s="9">
        <f t="shared" si="13"/>
        <v>92</v>
      </c>
      <c r="M32" s="90">
        <v>5</v>
      </c>
      <c r="N32" s="8">
        <v>4</v>
      </c>
      <c r="O32" s="9">
        <f t="shared" si="14"/>
        <v>96</v>
      </c>
      <c r="P32" s="90">
        <v>6</v>
      </c>
      <c r="Q32" s="8">
        <v>8</v>
      </c>
      <c r="R32" s="9">
        <f t="shared" si="15"/>
        <v>104</v>
      </c>
      <c r="S32" s="90">
        <v>6</v>
      </c>
      <c r="T32" s="8">
        <v>10</v>
      </c>
      <c r="U32" s="9">
        <f t="shared" si="16"/>
        <v>114</v>
      </c>
      <c r="V32" s="90">
        <v>3</v>
      </c>
      <c r="W32" s="8">
        <v>8</v>
      </c>
      <c r="X32" s="23">
        <f t="shared" si="17"/>
        <v>122</v>
      </c>
      <c r="Y32" s="27">
        <v>4</v>
      </c>
      <c r="Z32" s="94" t="str">
        <f t="shared" si="18"/>
        <v>RESC</v>
      </c>
      <c r="AA32" s="160" t="str">
        <f t="shared" si="19"/>
        <v>ACW</v>
      </c>
      <c r="AB32" s="161"/>
      <c r="AC32" s="162">
        <v>8</v>
      </c>
      <c r="AD32" s="163">
        <f t="shared" si="20"/>
        <v>111</v>
      </c>
      <c r="AE32" s="164"/>
    </row>
    <row r="33" spans="1:31" ht="29.25" customHeight="1" thickBot="1">
      <c r="A33" s="21" t="s">
        <v>19</v>
      </c>
      <c r="B33" s="8">
        <v>3</v>
      </c>
      <c r="C33" s="9">
        <f t="shared" si="10"/>
        <v>62</v>
      </c>
      <c r="D33" s="90">
        <v>10</v>
      </c>
      <c r="E33" s="8">
        <v>6</v>
      </c>
      <c r="F33" s="9">
        <f t="shared" si="11"/>
        <v>68</v>
      </c>
      <c r="G33" s="90">
        <v>9</v>
      </c>
      <c r="H33" s="8">
        <v>9</v>
      </c>
      <c r="I33" s="9">
        <f t="shared" si="12"/>
        <v>77</v>
      </c>
      <c r="J33" s="90">
        <v>9</v>
      </c>
      <c r="K33" s="8">
        <v>2</v>
      </c>
      <c r="L33" s="9">
        <f t="shared" si="13"/>
        <v>79</v>
      </c>
      <c r="M33" s="90">
        <v>11</v>
      </c>
      <c r="N33" s="8">
        <v>13</v>
      </c>
      <c r="O33" s="9">
        <f t="shared" si="14"/>
        <v>92</v>
      </c>
      <c r="P33" s="90">
        <v>9</v>
      </c>
      <c r="Q33" s="8">
        <v>13</v>
      </c>
      <c r="R33" s="9">
        <f t="shared" si="15"/>
        <v>105</v>
      </c>
      <c r="S33" s="90">
        <v>5</v>
      </c>
      <c r="T33" s="8">
        <v>4</v>
      </c>
      <c r="U33" s="9">
        <f t="shared" si="16"/>
        <v>109</v>
      </c>
      <c r="V33" s="90">
        <v>5</v>
      </c>
      <c r="W33" s="8">
        <v>4</v>
      </c>
      <c r="X33" s="23">
        <f t="shared" si="17"/>
        <v>113</v>
      </c>
      <c r="Y33" s="30">
        <v>6</v>
      </c>
      <c r="Z33" s="94" t="str">
        <f t="shared" si="18"/>
        <v>RFCL</v>
      </c>
      <c r="AA33" s="160" t="s">
        <v>13</v>
      </c>
      <c r="AB33" s="161"/>
      <c r="AC33" s="162">
        <v>9</v>
      </c>
      <c r="AD33" s="163">
        <f t="shared" si="20"/>
        <v>109</v>
      </c>
      <c r="AE33" s="164"/>
    </row>
    <row r="34" spans="1:31" ht="29.25" customHeight="1" thickBot="1">
      <c r="A34" s="4" t="s">
        <v>13</v>
      </c>
      <c r="B34" s="8">
        <v>4</v>
      </c>
      <c r="C34" s="9">
        <f t="shared" si="10"/>
        <v>66</v>
      </c>
      <c r="D34" s="90">
        <v>8</v>
      </c>
      <c r="E34" s="8">
        <v>1</v>
      </c>
      <c r="F34" s="9">
        <f t="shared" si="11"/>
        <v>67</v>
      </c>
      <c r="G34" s="90">
        <v>10</v>
      </c>
      <c r="H34" s="8">
        <v>13</v>
      </c>
      <c r="I34" s="9">
        <f t="shared" si="12"/>
        <v>80</v>
      </c>
      <c r="J34" s="90">
        <v>7</v>
      </c>
      <c r="K34" s="8">
        <v>6</v>
      </c>
      <c r="L34" s="9">
        <f t="shared" si="13"/>
        <v>86</v>
      </c>
      <c r="M34" s="90">
        <v>8</v>
      </c>
      <c r="N34" s="8">
        <v>11</v>
      </c>
      <c r="O34" s="9">
        <f t="shared" si="14"/>
        <v>97</v>
      </c>
      <c r="P34" s="90">
        <v>5</v>
      </c>
      <c r="Q34" s="8">
        <v>7</v>
      </c>
      <c r="R34" s="9">
        <f t="shared" si="15"/>
        <v>104</v>
      </c>
      <c r="S34" s="90">
        <v>6</v>
      </c>
      <c r="T34" s="8">
        <v>0</v>
      </c>
      <c r="U34" s="9">
        <f t="shared" si="16"/>
        <v>104</v>
      </c>
      <c r="V34" s="90">
        <v>9</v>
      </c>
      <c r="W34" s="8">
        <v>5</v>
      </c>
      <c r="X34" s="23">
        <f t="shared" si="17"/>
        <v>109</v>
      </c>
      <c r="Y34" s="31">
        <v>9</v>
      </c>
      <c r="Z34" s="94" t="str">
        <f t="shared" si="18"/>
        <v>VAC</v>
      </c>
      <c r="AA34" s="160" t="s">
        <v>11</v>
      </c>
      <c r="AB34" s="161"/>
      <c r="AC34" s="162">
        <v>10</v>
      </c>
      <c r="AD34" s="163">
        <f t="shared" si="20"/>
        <v>109</v>
      </c>
      <c r="AE34" s="164"/>
    </row>
    <row r="35" spans="1:31" ht="29.25" customHeight="1" thickBot="1">
      <c r="A35" s="11" t="s">
        <v>15</v>
      </c>
      <c r="B35" s="8">
        <v>7</v>
      </c>
      <c r="C35" s="9">
        <f t="shared" si="10"/>
        <v>57</v>
      </c>
      <c r="D35" s="90">
        <v>12</v>
      </c>
      <c r="E35" s="8">
        <v>2</v>
      </c>
      <c r="F35" s="9">
        <f t="shared" si="11"/>
        <v>59</v>
      </c>
      <c r="G35" s="90">
        <v>12</v>
      </c>
      <c r="H35" s="8">
        <v>5</v>
      </c>
      <c r="I35" s="9">
        <f t="shared" si="12"/>
        <v>64</v>
      </c>
      <c r="J35" s="90">
        <v>12</v>
      </c>
      <c r="K35" s="8">
        <v>3</v>
      </c>
      <c r="L35" s="9">
        <f t="shared" si="13"/>
        <v>67</v>
      </c>
      <c r="M35" s="90">
        <v>12</v>
      </c>
      <c r="N35" s="8">
        <v>7</v>
      </c>
      <c r="O35" s="9">
        <f t="shared" si="14"/>
        <v>74</v>
      </c>
      <c r="P35" s="90">
        <v>12</v>
      </c>
      <c r="Q35" s="8">
        <v>10</v>
      </c>
      <c r="R35" s="9">
        <f t="shared" si="15"/>
        <v>84</v>
      </c>
      <c r="S35" s="90">
        <v>12</v>
      </c>
      <c r="T35" s="8">
        <v>8</v>
      </c>
      <c r="U35" s="9">
        <f t="shared" si="16"/>
        <v>92</v>
      </c>
      <c r="V35" s="90">
        <v>11</v>
      </c>
      <c r="W35" s="8">
        <v>2</v>
      </c>
      <c r="X35" s="23">
        <f t="shared" si="17"/>
        <v>94</v>
      </c>
      <c r="Y35" s="26">
        <v>11</v>
      </c>
      <c r="Z35" s="94" t="str">
        <f t="shared" si="18"/>
        <v>VOLH</v>
      </c>
      <c r="AA35" s="160" t="str">
        <f t="shared" si="19"/>
        <v>VOLH</v>
      </c>
      <c r="AB35" s="161"/>
      <c r="AC35" s="162">
        <v>11</v>
      </c>
      <c r="AD35" s="163">
        <f t="shared" si="20"/>
        <v>94</v>
      </c>
      <c r="AE35" s="164"/>
    </row>
    <row r="36" spans="1:31" ht="29.25" customHeight="1" thickBot="1">
      <c r="A36" s="7" t="s">
        <v>22</v>
      </c>
      <c r="B36" s="12">
        <v>9</v>
      </c>
      <c r="C36" s="13">
        <f t="shared" si="10"/>
        <v>95</v>
      </c>
      <c r="D36" s="91">
        <v>2</v>
      </c>
      <c r="E36" s="12">
        <v>10</v>
      </c>
      <c r="F36" s="13">
        <f t="shared" si="11"/>
        <v>105</v>
      </c>
      <c r="G36" s="91">
        <v>2</v>
      </c>
      <c r="H36" s="12">
        <v>1</v>
      </c>
      <c r="I36" s="13">
        <f t="shared" si="12"/>
        <v>106</v>
      </c>
      <c r="J36" s="91">
        <v>2</v>
      </c>
      <c r="K36" s="12">
        <v>9</v>
      </c>
      <c r="L36" s="13">
        <f t="shared" si="13"/>
        <v>115</v>
      </c>
      <c r="M36" s="91">
        <v>2</v>
      </c>
      <c r="N36" s="12">
        <v>8</v>
      </c>
      <c r="O36" s="13">
        <f t="shared" si="14"/>
        <v>123</v>
      </c>
      <c r="P36" s="91">
        <v>2</v>
      </c>
      <c r="Q36" s="12">
        <v>6</v>
      </c>
      <c r="R36" s="13">
        <f t="shared" si="15"/>
        <v>129</v>
      </c>
      <c r="S36" s="91">
        <v>2</v>
      </c>
      <c r="T36" s="12">
        <v>11</v>
      </c>
      <c r="U36" s="13">
        <f t="shared" si="16"/>
        <v>140</v>
      </c>
      <c r="V36" s="91">
        <v>2</v>
      </c>
      <c r="W36" s="12">
        <v>11</v>
      </c>
      <c r="X36" s="24">
        <f t="shared" si="17"/>
        <v>151</v>
      </c>
      <c r="Y36" s="32">
        <v>2</v>
      </c>
      <c r="Z36" s="94" t="str">
        <f t="shared" si="18"/>
        <v>DAMP</v>
      </c>
      <c r="AA36" s="165" t="str">
        <f t="shared" si="19"/>
        <v>OEH</v>
      </c>
      <c r="AB36" s="166"/>
      <c r="AC36" s="167">
        <v>12</v>
      </c>
      <c r="AD36" s="168">
        <f t="shared" si="20"/>
        <v>91</v>
      </c>
      <c r="AE36" s="169"/>
    </row>
    <row r="37" spans="1:31" ht="29.25" hidden="1" customHeight="1" outlineLevel="1" thickTop="1">
      <c r="A37" s="64" t="s">
        <v>39</v>
      </c>
      <c r="B37" s="61">
        <f>SUM(B25:B36)</f>
        <v>79</v>
      </c>
      <c r="C37" s="62"/>
      <c r="D37" s="93"/>
      <c r="E37" s="61">
        <f>SUM(E25:E36)</f>
        <v>79</v>
      </c>
      <c r="F37" s="62"/>
      <c r="G37" s="93"/>
      <c r="H37" s="61">
        <f>SUM(H25:H36)</f>
        <v>79</v>
      </c>
      <c r="I37" s="62"/>
      <c r="J37" s="93"/>
      <c r="K37" s="61">
        <f>SUM(K25:K36)</f>
        <v>79</v>
      </c>
      <c r="L37" s="62"/>
      <c r="M37" s="93"/>
      <c r="N37" s="61">
        <f>SUM(N25:N36)</f>
        <v>76</v>
      </c>
      <c r="O37" s="62"/>
      <c r="P37" s="93"/>
      <c r="Q37" s="61">
        <f>SUM(Q25:Q36)</f>
        <v>79</v>
      </c>
      <c r="R37" s="62"/>
      <c r="S37" s="93"/>
      <c r="T37" s="61">
        <f>SUM(T25:T36)</f>
        <v>78</v>
      </c>
      <c r="U37" s="62"/>
      <c r="V37" s="93"/>
      <c r="W37" s="61">
        <f>SUM(W25:W36)</f>
        <v>78</v>
      </c>
      <c r="X37" s="62"/>
      <c r="Y37" s="93"/>
      <c r="Z37" s="61"/>
      <c r="AA37" s="62"/>
      <c r="AB37" s="63"/>
      <c r="AC37" s="61"/>
      <c r="AD37" s="62"/>
      <c r="AE37" s="63"/>
    </row>
    <row r="38" spans="1:31" ht="13.5" collapsed="1" thickTop="1"/>
  </sheetData>
  <sortState ref="AH25:AH36">
    <sortCondition descending="1" ref="AH25"/>
  </sortState>
  <mergeCells count="50">
    <mergeCell ref="A1:AE1"/>
    <mergeCell ref="H22:J22"/>
    <mergeCell ref="A5:A6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B22:D22"/>
    <mergeCell ref="E22:G22"/>
    <mergeCell ref="K22:M22"/>
    <mergeCell ref="N22:P22"/>
    <mergeCell ref="A22:A23"/>
    <mergeCell ref="B5:D5"/>
    <mergeCell ref="W22:Y22"/>
    <mergeCell ref="A3:AE3"/>
    <mergeCell ref="AA22:AE22"/>
    <mergeCell ref="AA23:AB24"/>
    <mergeCell ref="AC23:AC24"/>
    <mergeCell ref="AD23:AE24"/>
    <mergeCell ref="Q22:S22"/>
    <mergeCell ref="T22:V22"/>
    <mergeCell ref="AD25:AE25"/>
    <mergeCell ref="AA25:AB25"/>
    <mergeCell ref="AA26:AB26"/>
    <mergeCell ref="AA27:AB27"/>
    <mergeCell ref="AA28:AB28"/>
    <mergeCell ref="AD26:AE26"/>
    <mergeCell ref="AD27:AE27"/>
    <mergeCell ref="AD28:AE28"/>
    <mergeCell ref="AD29:AE29"/>
    <mergeCell ref="AD30:AE30"/>
    <mergeCell ref="AA34:AB34"/>
    <mergeCell ref="AA35:AB35"/>
    <mergeCell ref="AA36:AB36"/>
    <mergeCell ref="AD36:AE36"/>
    <mergeCell ref="AD31:AE31"/>
    <mergeCell ref="AD32:AE32"/>
    <mergeCell ref="AD33:AE33"/>
    <mergeCell ref="AD34:AE34"/>
    <mergeCell ref="AD35:AE35"/>
    <mergeCell ref="AA29:AB29"/>
    <mergeCell ref="AA30:AB30"/>
    <mergeCell ref="AA31:AB31"/>
    <mergeCell ref="AA32:AB32"/>
    <mergeCell ref="AA33:AB33"/>
  </mergeCells>
  <pageMargins left="0.98425196850393704" right="0.39370078740157483" top="0.39370078740157483" bottom="0.39370078740157483" header="0.51181102362204722" footer="0.51181102362204722"/>
  <pageSetup paperSize="9" scale="55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22"/>
  <sheetViews>
    <sheetView zoomScale="85" zoomScaleNormal="85" workbookViewId="0">
      <selection activeCell="A18" sqref="A18"/>
    </sheetView>
  </sheetViews>
  <sheetFormatPr baseColWidth="10" defaultRowHeight="12.75" outlineLevelRow="1"/>
  <cols>
    <col min="1" max="1" width="11.85546875" bestFit="1" customWidth="1"/>
    <col min="2" max="19" width="8.28515625" customWidth="1"/>
    <col min="20" max="32" width="6.28515625" customWidth="1"/>
  </cols>
  <sheetData>
    <row r="1" spans="1:32" ht="39.950000000000003" customHeight="1" thickBot="1">
      <c r="A1" s="144" t="s">
        <v>25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</row>
    <row r="2" spans="1:32" ht="21" thickBot="1">
      <c r="A2" s="138" t="s">
        <v>40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40"/>
    </row>
    <row r="3" spans="1:32" s="60" customFormat="1" ht="23.25" customHeight="1" thickBot="1">
      <c r="B3" s="141" t="s">
        <v>37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3"/>
      <c r="T3" s="141" t="s">
        <v>38</v>
      </c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3"/>
    </row>
    <row r="4" spans="1:32" s="37" customFormat="1" ht="137.25" customHeight="1" thickBot="1">
      <c r="A4" s="46" t="s">
        <v>0</v>
      </c>
      <c r="B4" s="47" t="str">
        <f>'12 MAI 2012 - IC DIV 1 VROUWEN'!B5</f>
        <v>MARTEAU
HAMERSLINGEN</v>
      </c>
      <c r="C4" s="48" t="str">
        <f>'12 MAI 2012 - IC DIV 1 VROUWEN'!E5</f>
        <v>400M H</v>
      </c>
      <c r="D4" s="53" t="str">
        <f>'12 MAI 2012 - IC DIV 1 VROUWEN'!H5</f>
        <v>100M</v>
      </c>
      <c r="E4" s="50" t="str">
        <f>'12 MAI 2012 - IC DIV 1 VROUWEN'!K5</f>
        <v>800M</v>
      </c>
      <c r="F4" s="51" t="str">
        <f>'12 MAI 2012 - IC DIV 1 VROUWEN'!N5</f>
        <v>POIDS
KOGELSTOTEN</v>
      </c>
      <c r="G4" s="47" t="str">
        <f>'12 MAI 2012 - IC DIV 1 VROUWEN'!Q5</f>
        <v>1500M</v>
      </c>
      <c r="H4" s="52" t="str">
        <f>'12 MAI 2012 - IC DIV 1 VROUWEN'!T5</f>
        <v>JAVELOT
SPEERWERPEN</v>
      </c>
      <c r="I4" s="49" t="str">
        <f>'12 MAI 2012 - IC DIV 1 VROUWEN'!W5</f>
        <v>100M H</v>
      </c>
      <c r="J4" s="50" t="str">
        <f>'12 MAI 2012 - IC DIV 1 VROUWEN'!Z5</f>
        <v>HAUTEUR
HOOGSPRINGEN</v>
      </c>
      <c r="K4" s="51" t="str">
        <f>'12 MAI 2012 - IC DIV 1 VROUWEN'!AC5</f>
        <v>LONGUEUR 
VERSPRINGEN</v>
      </c>
      <c r="L4" s="56" t="str">
        <f>'12 MAI 2012 - IC DIV 1 VROUWEN'!B22</f>
        <v>200M</v>
      </c>
      <c r="M4" s="52" t="str">
        <f>'12 MAI 2012 - IC DIV 1 VROUWEN'!E22</f>
        <v>400M</v>
      </c>
      <c r="N4" s="49" t="str">
        <f>'12 MAI 2012 - IC DIV 1 VROUWEN'!H22</f>
        <v>3000M</v>
      </c>
      <c r="O4" s="54" t="str">
        <f>'12 MAI 2012 - IC DIV 1 VROUWEN'!K22</f>
        <v>DISQUE 
DISCUSWERPEN</v>
      </c>
      <c r="P4" s="55" t="str">
        <f>'12 MAI 2012 - IC DIV 1 VROUWEN'!N22</f>
        <v>PERCHE
POLSTOKSPRINGEN</v>
      </c>
      <c r="Q4" s="56" t="str">
        <f>'12 MAI 2012 - IC DIV 1 VROUWEN'!Q22</f>
        <v>TRIPLE-SAUT 
HINKSTAKSPRINGEN</v>
      </c>
      <c r="R4" s="48" t="str">
        <f>'12 MAI 2012 - IC DIV 1 VROUWEN'!T22</f>
        <v>4 X 100 M</v>
      </c>
      <c r="S4" s="57" t="str">
        <f>'12 MAI 2012 - IC DIV 1 VROUWEN'!W22</f>
        <v>4X 400 M</v>
      </c>
      <c r="T4" s="65" t="s">
        <v>41</v>
      </c>
      <c r="U4" s="58">
        <v>1</v>
      </c>
      <c r="V4" s="58">
        <v>2</v>
      </c>
      <c r="W4" s="58">
        <v>3</v>
      </c>
      <c r="X4" s="58">
        <v>4</v>
      </c>
      <c r="Y4" s="58">
        <v>5</v>
      </c>
      <c r="Z4" s="58">
        <v>6</v>
      </c>
      <c r="AA4" s="58">
        <v>7</v>
      </c>
      <c r="AB4" s="58">
        <v>8</v>
      </c>
      <c r="AC4" s="58">
        <v>9</v>
      </c>
      <c r="AD4" s="58">
        <v>10</v>
      </c>
      <c r="AE4" s="58">
        <v>11</v>
      </c>
      <c r="AF4" s="59">
        <v>12</v>
      </c>
    </row>
    <row r="5" spans="1:32" s="71" customFormat="1" ht="27" thickTop="1" thickBot="1">
      <c r="A5" s="14" t="s">
        <v>11</v>
      </c>
      <c r="B5" s="69">
        <f>VLOOKUP(VLOOKUP($A5,'12 MAI 2012 - IC DIV 1 VROUWEN'!$A$8:$AE$19,B$21,FALSE),punten!$A$2:$B$15,2,FALSE)</f>
        <v>8</v>
      </c>
      <c r="C5" s="69">
        <f>VLOOKUP(VLOOKUP($A5,'12 MAI 2012 - IC DIV 1 VROUWEN'!$A$8:$AE$19,C$21,FALSE),punten!$A$2:$B$15,2,FALSE)</f>
        <v>2</v>
      </c>
      <c r="D5" s="69">
        <f>VLOOKUP(VLOOKUP($A5,'12 MAI 2012 - IC DIV 1 VROUWEN'!$A$8:$AE$19,D$21,FALSE),punten!$A$2:$B$15,2,FALSE)</f>
        <v>3</v>
      </c>
      <c r="E5" s="69">
        <f>VLOOKUP(VLOOKUP($A5,'12 MAI 2012 - IC DIV 1 VROUWEN'!$A$8:$AE$19,E$21,FALSE),punten!$A$2:$B$15,2,FALSE)</f>
        <v>10</v>
      </c>
      <c r="F5" s="69">
        <f>VLOOKUP(VLOOKUP($A5,'12 MAI 2012 - IC DIV 1 VROUWEN'!$A$8:$AE$19,F$21,FALSE),punten!$A$2:$B$15,2,FALSE)</f>
        <v>6</v>
      </c>
      <c r="G5" s="69">
        <f>VLOOKUP(VLOOKUP($A5,'12 MAI 2012 - IC DIV 1 VROUWEN'!$A$8:$AE$19,G$21,FALSE),punten!$A$2:$B$15,2,FALSE)</f>
        <v>6</v>
      </c>
      <c r="H5" s="69" t="str">
        <f>VLOOKUP(VLOOKUP($A5,'12 MAI 2012 - IC DIV 1 VROUWEN'!$A$8:$AE$19,H$21,FALSE),punten!$A$2:$B$15,2,FALSE)</f>
        <v>DNF-DIS-DNS-NR</v>
      </c>
      <c r="I5" s="69">
        <f>VLOOKUP(VLOOKUP($A5,'12 MAI 2012 - IC DIV 1 VROUWEN'!$A$8:$AE$19,I$21,FALSE),punten!$A$2:$B$15,2,FALSE)</f>
        <v>3</v>
      </c>
      <c r="J5" s="69">
        <f>VLOOKUP(VLOOKUP($A5,'12 MAI 2012 - IC DIV 1 VROUWEN'!$A$8:$AE$19,J$21,FALSE),punten!$A$2:$B$15,2,FALSE)</f>
        <v>10</v>
      </c>
      <c r="K5" s="69">
        <f>VLOOKUP(VLOOKUP($A5,'12 MAI 2012 - IC DIV 1 VROUWEN'!$A$8:$AE$19,K$21,FALSE),punten!$A$2:$B$15,2,FALSE)</f>
        <v>12</v>
      </c>
      <c r="L5" s="69">
        <f>VLOOKUP(VLOOKUP($A5,'12 MAI 2012 - IC DIV 1 VROUWEN'!$A$25:$Y$36,L$21,FALSE),punten!$A$2:$B$15,2,FALSE)</f>
        <v>2</v>
      </c>
      <c r="M5" s="69">
        <f>VLOOKUP(VLOOKUP($A5,'12 MAI 2012 - IC DIV 1 VROUWEN'!$A$25:$Y$36,M$21,FALSE),punten!$A$2:$B$15,2,FALSE)</f>
        <v>4</v>
      </c>
      <c r="N5" s="69">
        <f>VLOOKUP(VLOOKUP($A5,'12 MAI 2012 - IC DIV 1 VROUWEN'!$A$25:$Y$36,N$21,FALSE),punten!$A$2:$B$15,2,FALSE)</f>
        <v>11</v>
      </c>
      <c r="O5" s="69">
        <f>VLOOKUP(VLOOKUP($A5,'12 MAI 2012 - IC DIV 1 VROUWEN'!$A$25:$Y$36,O$21,FALSE),punten!$A$2:$B$15,2,FALSE)</f>
        <v>8</v>
      </c>
      <c r="P5" s="69">
        <f>VLOOKUP(VLOOKUP($A5,'12 MAI 2012 - IC DIV 1 VROUWEN'!$A$25:$Y$36,P$21,FALSE),punten!$A$2:$B$15,2,FALSE)</f>
        <v>4</v>
      </c>
      <c r="Q5" s="69">
        <f>VLOOKUP(VLOOKUP($A5,'12 MAI 2012 - IC DIV 1 VROUWEN'!$A$25:$Y$36,Q$21,FALSE),punten!$A$2:$B$15,2,FALSE)</f>
        <v>10</v>
      </c>
      <c r="R5" s="69">
        <f>VLOOKUP(VLOOKUP($A5,'12 MAI 2012 - IC DIV 1 VROUWEN'!$A$25:$Y$36,R$21,FALSE),punten!$A$2:$B$15,2,FALSE)</f>
        <v>1</v>
      </c>
      <c r="S5" s="70" t="str">
        <f>VLOOKUP(VLOOKUP($A5,'12 MAI 2012 - IC DIV 1 VROUWEN'!$A$25:$Y$36,S$21,FALSE),punten!$A$2:$B$15,2,FALSE)</f>
        <v>DNF-DIS-DNS-NR</v>
      </c>
      <c r="T5" s="77">
        <f t="shared" ref="T5:AF16" si="0">COUNTIF($B5:$S5,T$4)</f>
        <v>2</v>
      </c>
      <c r="U5" s="78">
        <f t="shared" si="0"/>
        <v>1</v>
      </c>
      <c r="V5" s="78">
        <f t="shared" si="0"/>
        <v>2</v>
      </c>
      <c r="W5" s="78">
        <f t="shared" si="0"/>
        <v>2</v>
      </c>
      <c r="X5" s="78">
        <f t="shared" si="0"/>
        <v>2</v>
      </c>
      <c r="Y5" s="78">
        <f t="shared" si="0"/>
        <v>0</v>
      </c>
      <c r="Z5" s="78">
        <f t="shared" si="0"/>
        <v>2</v>
      </c>
      <c r="AA5" s="78">
        <f t="shared" si="0"/>
        <v>0</v>
      </c>
      <c r="AB5" s="78">
        <f t="shared" si="0"/>
        <v>2</v>
      </c>
      <c r="AC5" s="78">
        <f t="shared" si="0"/>
        <v>0</v>
      </c>
      <c r="AD5" s="78">
        <f t="shared" si="0"/>
        <v>3</v>
      </c>
      <c r="AE5" s="78">
        <f t="shared" si="0"/>
        <v>1</v>
      </c>
      <c r="AF5" s="79">
        <f t="shared" si="0"/>
        <v>1</v>
      </c>
    </row>
    <row r="6" spans="1:32" s="71" customFormat="1" ht="20.25">
      <c r="A6" s="45" t="s">
        <v>17</v>
      </c>
      <c r="B6" s="69">
        <f>VLOOKUP(VLOOKUP($A6,'12 MAI 2012 - IC DIV 1 VROUWEN'!$A$8:$AE$19,B$21,FALSE),punten!$A$2:$B$15,2,FALSE)</f>
        <v>6</v>
      </c>
      <c r="C6" s="69">
        <f>VLOOKUP(VLOOKUP($A6,'12 MAI 2012 - IC DIV 1 VROUWEN'!$A$8:$AE$19,C$21,FALSE),punten!$A$2:$B$15,2,FALSE)</f>
        <v>6</v>
      </c>
      <c r="D6" s="69">
        <f>VLOOKUP(VLOOKUP($A6,'12 MAI 2012 - IC DIV 1 VROUWEN'!$A$8:$AE$19,D$21,FALSE),punten!$A$2:$B$15,2,FALSE)</f>
        <v>7</v>
      </c>
      <c r="E6" s="69">
        <f>VLOOKUP(VLOOKUP($A6,'12 MAI 2012 - IC DIV 1 VROUWEN'!$A$8:$AE$19,E$21,FALSE),punten!$A$2:$B$15,2,FALSE)</f>
        <v>9</v>
      </c>
      <c r="F6" s="69">
        <f>VLOOKUP(VLOOKUP($A6,'12 MAI 2012 - IC DIV 1 VROUWEN'!$A$8:$AE$19,F$21,FALSE),punten!$A$2:$B$15,2,FALSE)</f>
        <v>12</v>
      </c>
      <c r="G6" s="69">
        <f>VLOOKUP(VLOOKUP($A6,'12 MAI 2012 - IC DIV 1 VROUWEN'!$A$8:$AE$19,G$21,FALSE),punten!$A$2:$B$15,2,FALSE)</f>
        <v>2</v>
      </c>
      <c r="H6" s="69">
        <f>VLOOKUP(VLOOKUP($A6,'12 MAI 2012 - IC DIV 1 VROUWEN'!$A$8:$AE$19,H$21,FALSE),punten!$A$2:$B$15,2,FALSE)</f>
        <v>4</v>
      </c>
      <c r="I6" s="69">
        <f>VLOOKUP(VLOOKUP($A6,'12 MAI 2012 - IC DIV 1 VROUWEN'!$A$8:$AE$19,I$21,FALSE),punten!$A$2:$B$15,2,FALSE)</f>
        <v>8</v>
      </c>
      <c r="J6" s="69">
        <f>VLOOKUP(VLOOKUP($A6,'12 MAI 2012 - IC DIV 1 VROUWEN'!$A$8:$AE$19,J$21,FALSE),punten!$A$2:$B$15,2,FALSE)</f>
        <v>6</v>
      </c>
      <c r="K6" s="69">
        <f>VLOOKUP(VLOOKUP($A6,'12 MAI 2012 - IC DIV 1 VROUWEN'!$A$8:$AE$19,K$21,FALSE),punten!$A$2:$B$15,2,FALSE)</f>
        <v>10</v>
      </c>
      <c r="L6" s="69">
        <f>VLOOKUP(VLOOKUP($A6,'12 MAI 2012 - IC DIV 1 VROUWEN'!$A$25:$Y$36,L$21,FALSE),punten!$A$2:$B$15,2,FALSE)</f>
        <v>8</v>
      </c>
      <c r="M6" s="69">
        <f>VLOOKUP(VLOOKUP($A6,'12 MAI 2012 - IC DIV 1 VROUWEN'!$A$25:$Y$36,M$21,FALSE),punten!$A$2:$B$15,2,FALSE)</f>
        <v>1</v>
      </c>
      <c r="N6" s="69">
        <f>VLOOKUP(VLOOKUP($A6,'12 MAI 2012 - IC DIV 1 VROUWEN'!$A$25:$Y$36,N$21,FALSE),punten!$A$2:$B$15,2,FALSE)</f>
        <v>5</v>
      </c>
      <c r="O6" s="69">
        <f>VLOOKUP(VLOOKUP($A6,'12 MAI 2012 - IC DIV 1 VROUWEN'!$A$25:$Y$36,O$21,FALSE),punten!$A$2:$B$15,2,FALSE)</f>
        <v>12</v>
      </c>
      <c r="P6" s="69">
        <f>VLOOKUP(VLOOKUP($A6,'12 MAI 2012 - IC DIV 1 VROUWEN'!$A$25:$Y$36,P$21,FALSE),punten!$A$2:$B$15,2,FALSE)</f>
        <v>10</v>
      </c>
      <c r="Q6" s="69">
        <f>VLOOKUP(VLOOKUP($A6,'12 MAI 2012 - IC DIV 1 VROUWEN'!$A$25:$Y$36,Q$21,FALSE),punten!$A$2:$B$15,2,FALSE)</f>
        <v>11</v>
      </c>
      <c r="R6" s="69">
        <f>VLOOKUP(VLOOKUP($A6,'12 MAI 2012 - IC DIV 1 VROUWEN'!$A$25:$Y$36,R$21,FALSE),punten!$A$2:$B$15,2,FALSE)</f>
        <v>7</v>
      </c>
      <c r="S6" s="70">
        <f>VLOOKUP(VLOOKUP($A6,'12 MAI 2012 - IC DIV 1 VROUWEN'!$A$25:$Y$36,S$21,FALSE),punten!$A$2:$B$15,2,FALSE)</f>
        <v>1</v>
      </c>
      <c r="T6" s="77">
        <f t="shared" si="0"/>
        <v>0</v>
      </c>
      <c r="U6" s="78">
        <f t="shared" si="0"/>
        <v>2</v>
      </c>
      <c r="V6" s="78">
        <f t="shared" si="0"/>
        <v>1</v>
      </c>
      <c r="W6" s="78">
        <f t="shared" si="0"/>
        <v>0</v>
      </c>
      <c r="X6" s="78">
        <f t="shared" si="0"/>
        <v>1</v>
      </c>
      <c r="Y6" s="78">
        <f t="shared" si="0"/>
        <v>1</v>
      </c>
      <c r="Z6" s="78">
        <f t="shared" si="0"/>
        <v>3</v>
      </c>
      <c r="AA6" s="78">
        <f t="shared" si="0"/>
        <v>2</v>
      </c>
      <c r="AB6" s="78">
        <f t="shared" si="0"/>
        <v>2</v>
      </c>
      <c r="AC6" s="78">
        <f t="shared" si="0"/>
        <v>1</v>
      </c>
      <c r="AD6" s="78">
        <f t="shared" si="0"/>
        <v>2</v>
      </c>
      <c r="AE6" s="78">
        <f t="shared" si="0"/>
        <v>1</v>
      </c>
      <c r="AF6" s="79">
        <f t="shared" si="0"/>
        <v>2</v>
      </c>
    </row>
    <row r="7" spans="1:32" s="71" customFormat="1" ht="20.25">
      <c r="A7" s="39" t="s">
        <v>14</v>
      </c>
      <c r="B7" s="72">
        <f>VLOOKUP(VLOOKUP($A7,'12 MAI 2012 - IC DIV 1 VROUWEN'!$A$8:$AE$19,B$21,FALSE),punten!$A$2:$B$15,2,FALSE)</f>
        <v>1</v>
      </c>
      <c r="C7" s="72">
        <f>VLOOKUP(VLOOKUP($A7,'12 MAI 2012 - IC DIV 1 VROUWEN'!$A$8:$AE$19,C$21,FALSE),punten!$A$2:$B$15,2,FALSE)</f>
        <v>11</v>
      </c>
      <c r="D7" s="72">
        <f>VLOOKUP(VLOOKUP($A7,'12 MAI 2012 - IC DIV 1 VROUWEN'!$A$8:$AE$19,D$21,FALSE),punten!$A$2:$B$15,2,FALSE)</f>
        <v>5</v>
      </c>
      <c r="E7" s="72">
        <f>VLOOKUP(VLOOKUP($A7,'12 MAI 2012 - IC DIV 1 VROUWEN'!$A$8:$AE$19,E$21,FALSE),punten!$A$2:$B$15,2,FALSE)</f>
        <v>4</v>
      </c>
      <c r="F7" s="72">
        <f>VLOOKUP(VLOOKUP($A7,'12 MAI 2012 - IC DIV 1 VROUWEN'!$A$8:$AE$19,F$21,FALSE),punten!$A$2:$B$15,2,FALSE)</f>
        <v>11</v>
      </c>
      <c r="G7" s="72">
        <f>VLOOKUP(VLOOKUP($A7,'12 MAI 2012 - IC DIV 1 VROUWEN'!$A$8:$AE$19,G$21,FALSE),punten!$A$2:$B$15,2,FALSE)</f>
        <v>7</v>
      </c>
      <c r="H7" s="72">
        <f>VLOOKUP(VLOOKUP($A7,'12 MAI 2012 - IC DIV 1 VROUWEN'!$A$8:$AE$19,H$21,FALSE),punten!$A$2:$B$15,2,FALSE)</f>
        <v>10</v>
      </c>
      <c r="I7" s="72">
        <f>VLOOKUP(VLOOKUP($A7,'12 MAI 2012 - IC DIV 1 VROUWEN'!$A$8:$AE$19,I$21,FALSE),punten!$A$2:$B$15,2,FALSE)</f>
        <v>10</v>
      </c>
      <c r="J7" s="72">
        <f>VLOOKUP(VLOOKUP($A7,'12 MAI 2012 - IC DIV 1 VROUWEN'!$A$8:$AE$19,J$21,FALSE),punten!$A$2:$B$15,2,FALSE)</f>
        <v>7</v>
      </c>
      <c r="K7" s="72">
        <f>VLOOKUP(VLOOKUP($A7,'12 MAI 2012 - IC DIV 1 VROUWEN'!$A$8:$AE$19,K$21,FALSE),punten!$A$2:$B$15,2,FALSE)</f>
        <v>6</v>
      </c>
      <c r="L7" s="72">
        <f>VLOOKUP(VLOOKUP($A7,'12 MAI 2012 - IC DIV 1 VROUWEN'!$A$25:$Y$36,L$21,FALSE),punten!$A$2:$B$15,2,FALSE)</f>
        <v>5</v>
      </c>
      <c r="M7" s="72">
        <f>VLOOKUP(VLOOKUP($A7,'12 MAI 2012 - IC DIV 1 VROUWEN'!$A$25:$Y$36,M$21,FALSE),punten!$A$2:$B$15,2,FALSE)</f>
        <v>2</v>
      </c>
      <c r="N7" s="72">
        <f>VLOOKUP(VLOOKUP($A7,'12 MAI 2012 - IC DIV 1 VROUWEN'!$A$25:$Y$36,N$21,FALSE),punten!$A$2:$B$15,2,FALSE)</f>
        <v>6</v>
      </c>
      <c r="O7" s="72">
        <f>VLOOKUP(VLOOKUP($A7,'12 MAI 2012 - IC DIV 1 VROUWEN'!$A$25:$Y$36,O$21,FALSE),punten!$A$2:$B$15,2,FALSE)</f>
        <v>5</v>
      </c>
      <c r="P7" s="72">
        <f>VLOOKUP(VLOOKUP($A7,'12 MAI 2012 - IC DIV 1 VROUWEN'!$A$25:$Y$36,P$21,FALSE),punten!$A$2:$B$15,2,FALSE)</f>
        <v>8</v>
      </c>
      <c r="Q7" s="72">
        <f>VLOOKUP(VLOOKUP($A7,'12 MAI 2012 - IC DIV 1 VROUWEN'!$A$25:$Y$36,Q$21,FALSE),punten!$A$2:$B$15,2,FALSE)</f>
        <v>2</v>
      </c>
      <c r="R7" s="72">
        <f>VLOOKUP(VLOOKUP($A7,'12 MAI 2012 - IC DIV 1 VROUWEN'!$A$25:$Y$36,R$21,FALSE),punten!$A$2:$B$15,2,FALSE)</f>
        <v>8</v>
      </c>
      <c r="S7" s="73">
        <f>VLOOKUP(VLOOKUP($A7,'12 MAI 2012 - IC DIV 1 VROUWEN'!$A$25:$Y$36,S$21,FALSE),punten!$A$2:$B$15,2,FALSE)</f>
        <v>3</v>
      </c>
      <c r="T7" s="80">
        <f t="shared" si="0"/>
        <v>0</v>
      </c>
      <c r="U7" s="81">
        <f t="shared" si="0"/>
        <v>1</v>
      </c>
      <c r="V7" s="81">
        <f t="shared" si="0"/>
        <v>2</v>
      </c>
      <c r="W7" s="81">
        <f t="shared" si="0"/>
        <v>1</v>
      </c>
      <c r="X7" s="81">
        <f t="shared" si="0"/>
        <v>1</v>
      </c>
      <c r="Y7" s="81">
        <f t="shared" si="0"/>
        <v>3</v>
      </c>
      <c r="Z7" s="81">
        <f t="shared" si="0"/>
        <v>2</v>
      </c>
      <c r="AA7" s="81">
        <f t="shared" si="0"/>
        <v>2</v>
      </c>
      <c r="AB7" s="81">
        <f t="shared" si="0"/>
        <v>2</v>
      </c>
      <c r="AC7" s="81">
        <f t="shared" si="0"/>
        <v>0</v>
      </c>
      <c r="AD7" s="81">
        <f t="shared" si="0"/>
        <v>2</v>
      </c>
      <c r="AE7" s="81">
        <f t="shared" si="0"/>
        <v>2</v>
      </c>
      <c r="AF7" s="82">
        <f t="shared" si="0"/>
        <v>0</v>
      </c>
    </row>
    <row r="8" spans="1:32" s="71" customFormat="1" ht="20.25">
      <c r="A8" s="40" t="s">
        <v>12</v>
      </c>
      <c r="B8" s="72">
        <f>VLOOKUP(VLOOKUP($A8,'12 MAI 2012 - IC DIV 1 VROUWEN'!$A$8:$AE$19,B$21,FALSE),punten!$A$2:$B$15,2,FALSE)</f>
        <v>3</v>
      </c>
      <c r="C8" s="72">
        <f>VLOOKUP(VLOOKUP($A8,'12 MAI 2012 - IC DIV 1 VROUWEN'!$A$8:$AE$19,C$21,FALSE),punten!$A$2:$B$15,2,FALSE)</f>
        <v>10</v>
      </c>
      <c r="D8" s="72">
        <f>VLOOKUP(VLOOKUP($A8,'12 MAI 2012 - IC DIV 1 VROUWEN'!$A$8:$AE$19,D$21,FALSE),punten!$A$2:$B$15,2,FALSE)</f>
        <v>2</v>
      </c>
      <c r="E8" s="72">
        <f>VLOOKUP(VLOOKUP($A8,'12 MAI 2012 - IC DIV 1 VROUWEN'!$A$8:$AE$19,E$21,FALSE),punten!$A$2:$B$15,2,FALSE)</f>
        <v>1</v>
      </c>
      <c r="F8" s="72">
        <f>VLOOKUP(VLOOKUP($A8,'12 MAI 2012 - IC DIV 1 VROUWEN'!$A$8:$AE$19,F$21,FALSE),punten!$A$2:$B$15,2,FALSE)</f>
        <v>1</v>
      </c>
      <c r="G8" s="72">
        <f>VLOOKUP(VLOOKUP($A8,'12 MAI 2012 - IC DIV 1 VROUWEN'!$A$8:$AE$19,G$21,FALSE),punten!$A$2:$B$15,2,FALSE)</f>
        <v>3</v>
      </c>
      <c r="H8" s="72">
        <f>VLOOKUP(VLOOKUP($A8,'12 MAI 2012 - IC DIV 1 VROUWEN'!$A$8:$AE$19,H$21,FALSE),punten!$A$2:$B$15,2,FALSE)</f>
        <v>7</v>
      </c>
      <c r="I8" s="72">
        <f>VLOOKUP(VLOOKUP($A8,'12 MAI 2012 - IC DIV 1 VROUWEN'!$A$8:$AE$19,I$21,FALSE),punten!$A$2:$B$15,2,FALSE)</f>
        <v>9</v>
      </c>
      <c r="J8" s="72">
        <f>VLOOKUP(VLOOKUP($A8,'12 MAI 2012 - IC DIV 1 VROUWEN'!$A$8:$AE$19,J$21,FALSE),punten!$A$2:$B$15,2,FALSE)</f>
        <v>3</v>
      </c>
      <c r="K8" s="72">
        <f>VLOOKUP(VLOOKUP($A8,'12 MAI 2012 - IC DIV 1 VROUWEN'!$A$8:$AE$19,K$21,FALSE),punten!$A$2:$B$15,2,FALSE)</f>
        <v>7</v>
      </c>
      <c r="L8" s="72">
        <f>VLOOKUP(VLOOKUP($A8,'12 MAI 2012 - IC DIV 1 VROUWEN'!$A$25:$Y$36,L$21,FALSE),punten!$A$2:$B$15,2,FALSE)</f>
        <v>1</v>
      </c>
      <c r="M8" s="72">
        <f>VLOOKUP(VLOOKUP($A8,'12 MAI 2012 - IC DIV 1 VROUWEN'!$A$25:$Y$36,M$21,FALSE),punten!$A$2:$B$15,2,FALSE)</f>
        <v>5</v>
      </c>
      <c r="N8" s="72">
        <f>VLOOKUP(VLOOKUP($A8,'12 MAI 2012 - IC DIV 1 VROUWEN'!$A$25:$Y$36,N$21,FALSE),punten!$A$2:$B$15,2,FALSE)</f>
        <v>2</v>
      </c>
      <c r="O8" s="72">
        <f>VLOOKUP(VLOOKUP($A8,'12 MAI 2012 - IC DIV 1 VROUWEN'!$A$25:$Y$36,O$21,FALSE),punten!$A$2:$B$15,2,FALSE)</f>
        <v>6</v>
      </c>
      <c r="P8" s="72">
        <f>VLOOKUP(VLOOKUP($A8,'12 MAI 2012 - IC DIV 1 VROUWEN'!$A$25:$Y$36,P$21,FALSE),punten!$A$2:$B$15,2,FALSE)</f>
        <v>3</v>
      </c>
      <c r="Q8" s="72">
        <f>VLOOKUP(VLOOKUP($A8,'12 MAI 2012 - IC DIV 1 VROUWEN'!$A$25:$Y$36,Q$21,FALSE),punten!$A$2:$B$15,2,FALSE)</f>
        <v>4</v>
      </c>
      <c r="R8" s="72">
        <f>VLOOKUP(VLOOKUP($A8,'12 MAI 2012 - IC DIV 1 VROUWEN'!$A$25:$Y$36,R$21,FALSE),punten!$A$2:$B$15,2,FALSE)</f>
        <v>6</v>
      </c>
      <c r="S8" s="73">
        <f>VLOOKUP(VLOOKUP($A8,'12 MAI 2012 - IC DIV 1 VROUWEN'!$A$25:$Y$36,S$21,FALSE),punten!$A$2:$B$15,2,FALSE)</f>
        <v>4</v>
      </c>
      <c r="T8" s="80">
        <f t="shared" si="0"/>
        <v>0</v>
      </c>
      <c r="U8" s="81">
        <f t="shared" si="0"/>
        <v>3</v>
      </c>
      <c r="V8" s="81">
        <f t="shared" si="0"/>
        <v>2</v>
      </c>
      <c r="W8" s="81">
        <f t="shared" si="0"/>
        <v>4</v>
      </c>
      <c r="X8" s="81">
        <f t="shared" si="0"/>
        <v>2</v>
      </c>
      <c r="Y8" s="81">
        <f t="shared" si="0"/>
        <v>1</v>
      </c>
      <c r="Z8" s="81">
        <f t="shared" si="0"/>
        <v>2</v>
      </c>
      <c r="AA8" s="81">
        <f t="shared" si="0"/>
        <v>2</v>
      </c>
      <c r="AB8" s="81">
        <f t="shared" si="0"/>
        <v>0</v>
      </c>
      <c r="AC8" s="81">
        <f t="shared" si="0"/>
        <v>1</v>
      </c>
      <c r="AD8" s="81">
        <f t="shared" si="0"/>
        <v>1</v>
      </c>
      <c r="AE8" s="81">
        <f t="shared" si="0"/>
        <v>0</v>
      </c>
      <c r="AF8" s="82">
        <f t="shared" si="0"/>
        <v>0</v>
      </c>
    </row>
    <row r="9" spans="1:32" s="71" customFormat="1" ht="25.5">
      <c r="A9" s="39" t="s">
        <v>16</v>
      </c>
      <c r="B9" s="72">
        <f>VLOOKUP(VLOOKUP($A9,'12 MAI 2012 - IC DIV 1 VROUWEN'!$A$8:$AE$19,B$21,FALSE),punten!$A$2:$B$15,2,FALSE)</f>
        <v>2</v>
      </c>
      <c r="C9" s="72" t="str">
        <f>VLOOKUP(VLOOKUP($A9,'12 MAI 2012 - IC DIV 1 VROUWEN'!$A$8:$AE$19,C$21,FALSE),punten!$A$2:$B$15,2,FALSE)</f>
        <v>DNF-DIS-DNS-NR</v>
      </c>
      <c r="D9" s="72" t="str">
        <f>VLOOKUP(VLOOKUP($A9,'12 MAI 2012 - IC DIV 1 VROUWEN'!$A$8:$AE$19,D$21,FALSE),punten!$A$2:$B$15,2,FALSE)</f>
        <v>DNF-DIS-DNS-NR</v>
      </c>
      <c r="E9" s="72">
        <f>VLOOKUP(VLOOKUP($A9,'12 MAI 2012 - IC DIV 1 VROUWEN'!$A$8:$AE$19,E$21,FALSE),punten!$A$2:$B$15,2,FALSE)</f>
        <v>7</v>
      </c>
      <c r="F9" s="72">
        <f>VLOOKUP(VLOOKUP($A9,'12 MAI 2012 - IC DIV 1 VROUWEN'!$A$8:$AE$19,F$21,FALSE),punten!$A$2:$B$15,2,FALSE)</f>
        <v>3</v>
      </c>
      <c r="G9" s="72">
        <f>VLOOKUP(VLOOKUP($A9,'12 MAI 2012 - IC DIV 1 VROUWEN'!$A$8:$AE$19,G$21,FALSE),punten!$A$2:$B$15,2,FALSE)</f>
        <v>1</v>
      </c>
      <c r="H9" s="72">
        <f>VLOOKUP(VLOOKUP($A9,'12 MAI 2012 - IC DIV 1 VROUWEN'!$A$8:$AE$19,H$21,FALSE),punten!$A$2:$B$15,2,FALSE)</f>
        <v>5</v>
      </c>
      <c r="I9" s="72">
        <f>VLOOKUP(VLOOKUP($A9,'12 MAI 2012 - IC DIV 1 VROUWEN'!$A$8:$AE$19,I$21,FALSE),punten!$A$2:$B$15,2,FALSE)</f>
        <v>6</v>
      </c>
      <c r="J9" s="72">
        <f>VLOOKUP(VLOOKUP($A9,'12 MAI 2012 - IC DIV 1 VROUWEN'!$A$8:$AE$19,J$21,FALSE),punten!$A$2:$B$15,2,FALSE)</f>
        <v>11</v>
      </c>
      <c r="K9" s="72">
        <f>VLOOKUP(VLOOKUP($A9,'12 MAI 2012 - IC DIV 1 VROUWEN'!$A$8:$AE$19,K$21,FALSE),punten!$A$2:$B$15,2,FALSE)</f>
        <v>9</v>
      </c>
      <c r="L9" s="72">
        <f>VLOOKUP(VLOOKUP($A9,'12 MAI 2012 - IC DIV 1 VROUWEN'!$A$25:$Y$36,L$21,FALSE),punten!$A$2:$B$15,2,FALSE)</f>
        <v>7</v>
      </c>
      <c r="M9" s="72">
        <f>VLOOKUP(VLOOKUP($A9,'12 MAI 2012 - IC DIV 1 VROUWEN'!$A$25:$Y$36,M$21,FALSE),punten!$A$2:$B$15,2,FALSE)</f>
        <v>10</v>
      </c>
      <c r="N9" s="72">
        <f>VLOOKUP(VLOOKUP($A9,'12 MAI 2012 - IC DIV 1 VROUWEN'!$A$25:$Y$36,N$21,FALSE),punten!$A$2:$B$15,2,FALSE)</f>
        <v>9</v>
      </c>
      <c r="O9" s="72">
        <f>VLOOKUP(VLOOKUP($A9,'12 MAI 2012 - IC DIV 1 VROUWEN'!$A$25:$Y$36,O$21,FALSE),punten!$A$2:$B$15,2,FALSE)</f>
        <v>1</v>
      </c>
      <c r="P9" s="72">
        <f>VLOOKUP(VLOOKUP($A9,'12 MAI 2012 - IC DIV 1 VROUWEN'!$A$25:$Y$36,P$21,FALSE),punten!$A$2:$B$15,2,FALSE)</f>
        <v>7</v>
      </c>
      <c r="Q9" s="72">
        <f>VLOOKUP(VLOOKUP($A9,'12 MAI 2012 - IC DIV 1 VROUWEN'!$A$25:$Y$36,Q$21,FALSE),punten!$A$2:$B$15,2,FALSE)</f>
        <v>8</v>
      </c>
      <c r="R9" s="72">
        <f>VLOOKUP(VLOOKUP($A9,'12 MAI 2012 - IC DIV 1 VROUWEN'!$A$25:$Y$36,R$21,FALSE),punten!$A$2:$B$15,2,FALSE)</f>
        <v>4</v>
      </c>
      <c r="S9" s="73">
        <f>VLOOKUP(VLOOKUP($A9,'12 MAI 2012 - IC DIV 1 VROUWEN'!$A$25:$Y$36,S$21,FALSE),punten!$A$2:$B$15,2,FALSE)</f>
        <v>7</v>
      </c>
      <c r="T9" s="80">
        <f t="shared" si="0"/>
        <v>2</v>
      </c>
      <c r="U9" s="81">
        <f t="shared" si="0"/>
        <v>2</v>
      </c>
      <c r="V9" s="81">
        <f t="shared" si="0"/>
        <v>1</v>
      </c>
      <c r="W9" s="81">
        <f t="shared" si="0"/>
        <v>1</v>
      </c>
      <c r="X9" s="81">
        <f t="shared" si="0"/>
        <v>1</v>
      </c>
      <c r="Y9" s="81">
        <f t="shared" si="0"/>
        <v>1</v>
      </c>
      <c r="Z9" s="81">
        <f t="shared" si="0"/>
        <v>1</v>
      </c>
      <c r="AA9" s="81">
        <f t="shared" si="0"/>
        <v>4</v>
      </c>
      <c r="AB9" s="81">
        <f t="shared" si="0"/>
        <v>1</v>
      </c>
      <c r="AC9" s="81">
        <f t="shared" si="0"/>
        <v>2</v>
      </c>
      <c r="AD9" s="81">
        <f t="shared" si="0"/>
        <v>1</v>
      </c>
      <c r="AE9" s="81">
        <f t="shared" si="0"/>
        <v>1</v>
      </c>
      <c r="AF9" s="82">
        <f t="shared" si="0"/>
        <v>0</v>
      </c>
    </row>
    <row r="10" spans="1:32" s="71" customFormat="1" ht="25.5">
      <c r="A10" s="40" t="s">
        <v>18</v>
      </c>
      <c r="B10" s="72">
        <f>VLOOKUP(VLOOKUP($A10,'12 MAI 2012 - IC DIV 1 VROUWEN'!$A$8:$AE$19,B$21,FALSE),punten!$A$2:$B$15,2,FALSE)</f>
        <v>11</v>
      </c>
      <c r="C10" s="72">
        <f>VLOOKUP(VLOOKUP($A10,'12 MAI 2012 - IC DIV 1 VROUWEN'!$A$8:$AE$19,C$21,FALSE),punten!$A$2:$B$15,2,FALSE)</f>
        <v>5</v>
      </c>
      <c r="D10" s="72">
        <f>VLOOKUP(VLOOKUP($A10,'12 MAI 2012 - IC DIV 1 VROUWEN'!$A$8:$AE$19,D$21,FALSE),punten!$A$2:$B$15,2,FALSE)</f>
        <v>11</v>
      </c>
      <c r="E10" s="72">
        <f>VLOOKUP(VLOOKUP($A10,'12 MAI 2012 - IC DIV 1 VROUWEN'!$A$8:$AE$19,E$21,FALSE),punten!$A$2:$B$15,2,FALSE)</f>
        <v>5</v>
      </c>
      <c r="F10" s="72">
        <f>VLOOKUP(VLOOKUP($A10,'12 MAI 2012 - IC DIV 1 VROUWEN'!$A$8:$AE$19,F$21,FALSE),punten!$A$2:$B$15,2,FALSE)</f>
        <v>4</v>
      </c>
      <c r="G10" s="72">
        <f>VLOOKUP(VLOOKUP($A10,'12 MAI 2012 - IC DIV 1 VROUWEN'!$A$8:$AE$19,G$21,FALSE),punten!$A$2:$B$15,2,FALSE)</f>
        <v>5</v>
      </c>
      <c r="H10" s="72">
        <f>VLOOKUP(VLOOKUP($A10,'12 MAI 2012 - IC DIV 1 VROUWEN'!$A$8:$AE$19,H$21,FALSE),punten!$A$2:$B$15,2,FALSE)</f>
        <v>3</v>
      </c>
      <c r="I10" s="72">
        <f>VLOOKUP(VLOOKUP($A10,'12 MAI 2012 - IC DIV 1 VROUWEN'!$A$8:$AE$19,I$21,FALSE),punten!$A$2:$B$15,2,FALSE)</f>
        <v>4</v>
      </c>
      <c r="J10" s="72">
        <f>VLOOKUP(VLOOKUP($A10,'12 MAI 2012 - IC DIV 1 VROUWEN'!$A$8:$AE$19,J$21,FALSE),punten!$A$2:$B$15,2,FALSE)</f>
        <v>12</v>
      </c>
      <c r="K10" s="72">
        <f>VLOOKUP(VLOOKUP($A10,'12 MAI 2012 - IC DIV 1 VROUWEN'!$A$8:$AE$19,K$21,FALSE),punten!$A$2:$B$15,2,FALSE)</f>
        <v>11</v>
      </c>
      <c r="L10" s="72">
        <f>VLOOKUP(VLOOKUP($A10,'12 MAI 2012 - IC DIV 1 VROUWEN'!$A$25:$Y$36,L$21,FALSE),punten!$A$2:$B$15,2,FALSE)</f>
        <v>12</v>
      </c>
      <c r="M10" s="72">
        <f>VLOOKUP(VLOOKUP($A10,'12 MAI 2012 - IC DIV 1 VROUWEN'!$A$25:$Y$36,M$21,FALSE),punten!$A$2:$B$15,2,FALSE)</f>
        <v>8</v>
      </c>
      <c r="N10" s="72">
        <f>VLOOKUP(VLOOKUP($A10,'12 MAI 2012 - IC DIV 1 VROUWEN'!$A$25:$Y$36,N$21,FALSE),punten!$A$2:$B$15,2,FALSE)</f>
        <v>7</v>
      </c>
      <c r="O10" s="72">
        <f>VLOOKUP(VLOOKUP($A10,'12 MAI 2012 - IC DIV 1 VROUWEN'!$A$25:$Y$36,O$21,FALSE),punten!$A$2:$B$15,2,FALSE)</f>
        <v>2</v>
      </c>
      <c r="P10" s="72" t="str">
        <f>VLOOKUP(VLOOKUP($A10,'12 MAI 2012 - IC DIV 1 VROUWEN'!$A$25:$Y$36,P$21,FALSE),punten!$A$2:$B$15,2,FALSE)</f>
        <v>DNF-DIS-DNS-NR</v>
      </c>
      <c r="Q10" s="72">
        <f>VLOOKUP(VLOOKUP($A10,'12 MAI 2012 - IC DIV 1 VROUWEN'!$A$25:$Y$36,Q$21,FALSE),punten!$A$2:$B$15,2,FALSE)</f>
        <v>9</v>
      </c>
      <c r="R10" s="72">
        <f>VLOOKUP(VLOOKUP($A10,'12 MAI 2012 - IC DIV 1 VROUWEN'!$A$25:$Y$36,R$21,FALSE),punten!$A$2:$B$15,2,FALSE)</f>
        <v>11</v>
      </c>
      <c r="S10" s="73">
        <f>VLOOKUP(VLOOKUP($A10,'12 MAI 2012 - IC DIV 1 VROUWEN'!$A$25:$Y$36,S$21,FALSE),punten!$A$2:$B$15,2,FALSE)</f>
        <v>10</v>
      </c>
      <c r="T10" s="80">
        <f t="shared" si="0"/>
        <v>1</v>
      </c>
      <c r="U10" s="81">
        <f t="shared" si="0"/>
        <v>0</v>
      </c>
      <c r="V10" s="81">
        <f t="shared" si="0"/>
        <v>1</v>
      </c>
      <c r="W10" s="81">
        <f t="shared" si="0"/>
        <v>1</v>
      </c>
      <c r="X10" s="81">
        <f t="shared" si="0"/>
        <v>2</v>
      </c>
      <c r="Y10" s="81">
        <f t="shared" si="0"/>
        <v>3</v>
      </c>
      <c r="Z10" s="81">
        <f t="shared" si="0"/>
        <v>0</v>
      </c>
      <c r="AA10" s="81">
        <f t="shared" si="0"/>
        <v>1</v>
      </c>
      <c r="AB10" s="81">
        <f t="shared" si="0"/>
        <v>1</v>
      </c>
      <c r="AC10" s="81">
        <f t="shared" si="0"/>
        <v>1</v>
      </c>
      <c r="AD10" s="81">
        <f t="shared" si="0"/>
        <v>1</v>
      </c>
      <c r="AE10" s="81">
        <f t="shared" si="0"/>
        <v>4</v>
      </c>
      <c r="AF10" s="82">
        <f t="shared" si="0"/>
        <v>2</v>
      </c>
    </row>
    <row r="11" spans="1:32" s="71" customFormat="1" ht="25.5">
      <c r="A11" s="41" t="s">
        <v>21</v>
      </c>
      <c r="B11" s="72">
        <f>VLOOKUP(VLOOKUP($A11,'12 MAI 2012 - IC DIV 1 VROUWEN'!$A$8:$AE$19,B$21,FALSE),punten!$A$2:$B$15,2,FALSE)</f>
        <v>5</v>
      </c>
      <c r="C11" s="72">
        <f>VLOOKUP(VLOOKUP($A11,'12 MAI 2012 - IC DIV 1 VROUWEN'!$A$8:$AE$19,C$21,FALSE),punten!$A$2:$B$15,2,FALSE)</f>
        <v>8</v>
      </c>
      <c r="D11" s="72">
        <f>VLOOKUP(VLOOKUP($A11,'12 MAI 2012 - IC DIV 1 VROUWEN'!$A$8:$AE$19,D$21,FALSE),punten!$A$2:$B$15,2,FALSE)</f>
        <v>9</v>
      </c>
      <c r="E11" s="72">
        <f>VLOOKUP(VLOOKUP($A11,'12 MAI 2012 - IC DIV 1 VROUWEN'!$A$8:$AE$19,E$21,FALSE),punten!$A$2:$B$15,2,FALSE)</f>
        <v>6</v>
      </c>
      <c r="F11" s="72">
        <f>VLOOKUP(VLOOKUP($A11,'12 MAI 2012 - IC DIV 1 VROUWEN'!$A$8:$AE$19,F$21,FALSE),punten!$A$2:$B$15,2,FALSE)</f>
        <v>2</v>
      </c>
      <c r="G11" s="72">
        <f>VLOOKUP(VLOOKUP($A11,'12 MAI 2012 - IC DIV 1 VROUWEN'!$A$8:$AE$19,G$21,FALSE),punten!$A$2:$B$15,2,FALSE)</f>
        <v>4</v>
      </c>
      <c r="H11" s="72">
        <f>VLOOKUP(VLOOKUP($A11,'12 MAI 2012 - IC DIV 1 VROUWEN'!$A$8:$AE$19,H$21,FALSE),punten!$A$2:$B$15,2,FALSE)</f>
        <v>1</v>
      </c>
      <c r="I11" s="72" t="str">
        <f>VLOOKUP(VLOOKUP($A11,'12 MAI 2012 - IC DIV 1 VROUWEN'!$A$8:$AE$19,I$21,FALSE),punten!$A$2:$B$15,2,FALSE)</f>
        <v>DNF-DIS-DNS-NR</v>
      </c>
      <c r="J11" s="72">
        <f>VLOOKUP(VLOOKUP($A11,'12 MAI 2012 - IC DIV 1 VROUWEN'!$A$8:$AE$19,J$21,FALSE),punten!$A$2:$B$15,2,FALSE)</f>
        <v>9</v>
      </c>
      <c r="K11" s="72">
        <f>VLOOKUP(VLOOKUP($A11,'12 MAI 2012 - IC DIV 1 VROUWEN'!$A$8:$AE$19,K$21,FALSE),punten!$A$2:$B$15,2,FALSE)</f>
        <v>3</v>
      </c>
      <c r="L11" s="72">
        <f>VLOOKUP(VLOOKUP($A11,'12 MAI 2012 - IC DIV 1 VROUWEN'!$A$25:$Y$36,L$21,FALSE),punten!$A$2:$B$15,2,FALSE)</f>
        <v>3</v>
      </c>
      <c r="M11" s="72">
        <f>VLOOKUP(VLOOKUP($A11,'12 MAI 2012 - IC DIV 1 VROUWEN'!$A$25:$Y$36,M$21,FALSE),punten!$A$2:$B$15,2,FALSE)</f>
        <v>9</v>
      </c>
      <c r="N11" s="72">
        <f>VLOOKUP(VLOOKUP($A11,'12 MAI 2012 - IC DIV 1 VROUWEN'!$A$25:$Y$36,N$21,FALSE),punten!$A$2:$B$15,2,FALSE)</f>
        <v>3</v>
      </c>
      <c r="O11" s="72">
        <f>VLOOKUP(VLOOKUP($A11,'12 MAI 2012 - IC DIV 1 VROUWEN'!$A$25:$Y$36,O$21,FALSE),punten!$A$2:$B$15,2,FALSE)</f>
        <v>3</v>
      </c>
      <c r="P11" s="72" t="str">
        <f>VLOOKUP(VLOOKUP($A11,'12 MAI 2012 - IC DIV 1 VROUWEN'!$A$25:$Y$36,P$21,FALSE),punten!$A$2:$B$15,2,FALSE)</f>
        <v>DNF-DIS-DNS-NR</v>
      </c>
      <c r="Q11" s="72">
        <f>VLOOKUP(VLOOKUP($A11,'12 MAI 2012 - IC DIV 1 VROUWEN'!$A$25:$Y$36,Q$21,FALSE),punten!$A$2:$B$15,2,FALSE)</f>
        <v>12</v>
      </c>
      <c r="R11" s="72">
        <f>VLOOKUP(VLOOKUP($A11,'12 MAI 2012 - IC DIV 1 VROUWEN'!$A$25:$Y$36,R$21,FALSE),punten!$A$2:$B$15,2,FALSE)</f>
        <v>10</v>
      </c>
      <c r="S11" s="73">
        <f>VLOOKUP(VLOOKUP($A11,'12 MAI 2012 - IC DIV 1 VROUWEN'!$A$25:$Y$36,S$21,FALSE),punten!$A$2:$B$15,2,FALSE)</f>
        <v>6</v>
      </c>
      <c r="T11" s="80">
        <f t="shared" si="0"/>
        <v>2</v>
      </c>
      <c r="U11" s="81">
        <f t="shared" si="0"/>
        <v>1</v>
      </c>
      <c r="V11" s="81">
        <f t="shared" si="0"/>
        <v>1</v>
      </c>
      <c r="W11" s="81">
        <f t="shared" si="0"/>
        <v>4</v>
      </c>
      <c r="X11" s="81">
        <f t="shared" si="0"/>
        <v>1</v>
      </c>
      <c r="Y11" s="81">
        <f t="shared" si="0"/>
        <v>1</v>
      </c>
      <c r="Z11" s="81">
        <f t="shared" si="0"/>
        <v>2</v>
      </c>
      <c r="AA11" s="81">
        <f t="shared" si="0"/>
        <v>0</v>
      </c>
      <c r="AB11" s="81">
        <f t="shared" si="0"/>
        <v>1</v>
      </c>
      <c r="AC11" s="81">
        <f t="shared" si="0"/>
        <v>3</v>
      </c>
      <c r="AD11" s="81">
        <f t="shared" si="0"/>
        <v>1</v>
      </c>
      <c r="AE11" s="81">
        <f t="shared" si="0"/>
        <v>0</v>
      </c>
      <c r="AF11" s="82">
        <f t="shared" si="0"/>
        <v>1</v>
      </c>
    </row>
    <row r="12" spans="1:32" s="71" customFormat="1" ht="20.25">
      <c r="A12" s="39" t="s">
        <v>20</v>
      </c>
      <c r="B12" s="72">
        <f>VLOOKUP(VLOOKUP($A12,'12 MAI 2012 - IC DIV 1 VROUWEN'!$A$8:$AE$19,B$21,FALSE),punten!$A$2:$B$15,2,FALSE)</f>
        <v>9</v>
      </c>
      <c r="C12" s="72">
        <f>VLOOKUP(VLOOKUP($A12,'12 MAI 2012 - IC DIV 1 VROUWEN'!$A$8:$AE$19,C$21,FALSE),punten!$A$2:$B$15,2,FALSE)</f>
        <v>3</v>
      </c>
      <c r="D12" s="72">
        <f>VLOOKUP(VLOOKUP($A12,'12 MAI 2012 - IC DIV 1 VROUWEN'!$A$8:$AE$19,D$21,FALSE),punten!$A$2:$B$15,2,FALSE)</f>
        <v>1</v>
      </c>
      <c r="E12" s="72">
        <f>VLOOKUP(VLOOKUP($A12,'12 MAI 2012 - IC DIV 1 VROUWEN'!$A$8:$AE$19,E$21,FALSE),punten!$A$2:$B$15,2,FALSE)</f>
        <v>8</v>
      </c>
      <c r="F12" s="72">
        <f>VLOOKUP(VLOOKUP($A12,'12 MAI 2012 - IC DIV 1 VROUWEN'!$A$8:$AE$19,F$21,FALSE),punten!$A$2:$B$15,2,FALSE)</f>
        <v>9</v>
      </c>
      <c r="G12" s="72">
        <f>VLOOKUP(VLOOKUP($A12,'12 MAI 2012 - IC DIV 1 VROUWEN'!$A$8:$AE$19,G$21,FALSE),punten!$A$2:$B$15,2,FALSE)</f>
        <v>10</v>
      </c>
      <c r="H12" s="72">
        <f>VLOOKUP(VLOOKUP($A12,'12 MAI 2012 - IC DIV 1 VROUWEN'!$A$8:$AE$19,H$21,FALSE),punten!$A$2:$B$15,2,FALSE)</f>
        <v>8</v>
      </c>
      <c r="I12" s="72">
        <f>VLOOKUP(VLOOKUP($A12,'12 MAI 2012 - IC DIV 1 VROUWEN'!$A$8:$AE$19,I$21,FALSE),punten!$A$2:$B$15,2,FALSE)</f>
        <v>1</v>
      </c>
      <c r="J12" s="72">
        <f>VLOOKUP(VLOOKUP($A12,'12 MAI 2012 - IC DIV 1 VROUWEN'!$A$8:$AE$19,J$21,FALSE),punten!$A$2:$B$15,2,FALSE)</f>
        <v>5</v>
      </c>
      <c r="K12" s="72">
        <f>VLOOKUP(VLOOKUP($A12,'12 MAI 2012 - IC DIV 1 VROUWEN'!$A$8:$AE$19,K$21,FALSE),punten!$A$2:$B$15,2,FALSE)</f>
        <v>2</v>
      </c>
      <c r="L12" s="72">
        <f>VLOOKUP(VLOOKUP($A12,'12 MAI 2012 - IC DIV 1 VROUWEN'!$A$25:$Y$36,L$21,FALSE),punten!$A$2:$B$15,2,FALSE)</f>
        <v>11</v>
      </c>
      <c r="M12" s="72">
        <f>VLOOKUP(VLOOKUP($A12,'12 MAI 2012 - IC DIV 1 VROUWEN'!$A$25:$Y$36,M$21,FALSE),punten!$A$2:$B$15,2,FALSE)</f>
        <v>6</v>
      </c>
      <c r="N12" s="72">
        <f>VLOOKUP(VLOOKUP($A12,'12 MAI 2012 - IC DIV 1 VROUWEN'!$A$25:$Y$36,N$21,FALSE),punten!$A$2:$B$15,2,FALSE)</f>
        <v>10</v>
      </c>
      <c r="O12" s="72">
        <f>VLOOKUP(VLOOKUP($A12,'12 MAI 2012 - IC DIV 1 VROUWEN'!$A$25:$Y$36,O$21,FALSE),punten!$A$2:$B$15,2,FALSE)</f>
        <v>9</v>
      </c>
      <c r="P12" s="72">
        <f>VLOOKUP(VLOOKUP($A12,'12 MAI 2012 - IC DIV 1 VROUWEN'!$A$25:$Y$36,P$21,FALSE),punten!$A$2:$B$15,2,FALSE)</f>
        <v>9</v>
      </c>
      <c r="Q12" s="72">
        <f>VLOOKUP(VLOOKUP($A12,'12 MAI 2012 - IC DIV 1 VROUWEN'!$A$25:$Y$36,Q$21,FALSE),punten!$A$2:$B$15,2,FALSE)</f>
        <v>5</v>
      </c>
      <c r="R12" s="72">
        <f>VLOOKUP(VLOOKUP($A12,'12 MAI 2012 - IC DIV 1 VROUWEN'!$A$25:$Y$36,R$21,FALSE),punten!$A$2:$B$15,2,FALSE)</f>
        <v>3</v>
      </c>
      <c r="S12" s="73">
        <f>VLOOKUP(VLOOKUP($A12,'12 MAI 2012 - IC DIV 1 VROUWEN'!$A$25:$Y$36,S$21,FALSE),punten!$A$2:$B$15,2,FALSE)</f>
        <v>5</v>
      </c>
      <c r="T12" s="80">
        <f t="shared" si="0"/>
        <v>0</v>
      </c>
      <c r="U12" s="81">
        <f t="shared" si="0"/>
        <v>2</v>
      </c>
      <c r="V12" s="81">
        <f t="shared" si="0"/>
        <v>1</v>
      </c>
      <c r="W12" s="81">
        <f t="shared" si="0"/>
        <v>2</v>
      </c>
      <c r="X12" s="81">
        <f t="shared" si="0"/>
        <v>0</v>
      </c>
      <c r="Y12" s="81">
        <f t="shared" si="0"/>
        <v>3</v>
      </c>
      <c r="Z12" s="81">
        <f t="shared" si="0"/>
        <v>1</v>
      </c>
      <c r="AA12" s="81">
        <f t="shared" si="0"/>
        <v>0</v>
      </c>
      <c r="AB12" s="81">
        <f t="shared" si="0"/>
        <v>2</v>
      </c>
      <c r="AC12" s="81">
        <f t="shared" si="0"/>
        <v>4</v>
      </c>
      <c r="AD12" s="81">
        <f t="shared" si="0"/>
        <v>2</v>
      </c>
      <c r="AE12" s="81">
        <f t="shared" si="0"/>
        <v>1</v>
      </c>
      <c r="AF12" s="82">
        <f t="shared" si="0"/>
        <v>0</v>
      </c>
    </row>
    <row r="13" spans="1:32" s="71" customFormat="1" ht="20.25">
      <c r="A13" s="42" t="s">
        <v>19</v>
      </c>
      <c r="B13" s="72">
        <f>VLOOKUP(VLOOKUP($A13,'12 MAI 2012 - IC DIV 1 VROUWEN'!$A$8:$AE$19,B$21,FALSE),punten!$A$2:$B$15,2,FALSE)</f>
        <v>10</v>
      </c>
      <c r="C13" s="72">
        <f>VLOOKUP(VLOOKUP($A13,'12 MAI 2012 - IC DIV 1 VROUWEN'!$A$8:$AE$19,C$21,FALSE),punten!$A$2:$B$15,2,FALSE)</f>
        <v>7</v>
      </c>
      <c r="D13" s="72">
        <f>VLOOKUP(VLOOKUP($A13,'12 MAI 2012 - IC DIV 1 VROUWEN'!$A$8:$AE$19,D$21,FALSE),punten!$A$2:$B$15,2,FALSE)</f>
        <v>10</v>
      </c>
      <c r="E13" s="72">
        <f>VLOOKUP(VLOOKUP($A13,'12 MAI 2012 - IC DIV 1 VROUWEN'!$A$8:$AE$19,E$21,FALSE),punten!$A$2:$B$15,2,FALSE)</f>
        <v>11</v>
      </c>
      <c r="F13" s="72">
        <f>VLOOKUP(VLOOKUP($A13,'12 MAI 2012 - IC DIV 1 VROUWEN'!$A$8:$AE$19,F$21,FALSE),punten!$A$2:$B$15,2,FALSE)</f>
        <v>8</v>
      </c>
      <c r="G13" s="72">
        <f>VLOOKUP(VLOOKUP($A13,'12 MAI 2012 - IC DIV 1 VROUWEN'!$A$8:$AE$19,G$21,FALSE),punten!$A$2:$B$15,2,FALSE)</f>
        <v>8</v>
      </c>
      <c r="H13" s="72">
        <f>VLOOKUP(VLOOKUP($A13,'12 MAI 2012 - IC DIV 1 VROUWEN'!$A$8:$AE$19,H$21,FALSE),punten!$A$2:$B$15,2,FALSE)</f>
        <v>2</v>
      </c>
      <c r="I13" s="72">
        <f>VLOOKUP(VLOOKUP($A13,'12 MAI 2012 - IC DIV 1 VROUWEN'!$A$8:$AE$19,I$21,FALSE),punten!$A$2:$B$15,2,FALSE)</f>
        <v>11</v>
      </c>
      <c r="J13" s="72">
        <f>VLOOKUP(VLOOKUP($A13,'12 MAI 2012 - IC DIV 1 VROUWEN'!$A$8:$AE$19,J$21,FALSE),punten!$A$2:$B$15,2,FALSE)</f>
        <v>1</v>
      </c>
      <c r="K13" s="72">
        <f>VLOOKUP(VLOOKUP($A13,'12 MAI 2012 - IC DIV 1 VROUWEN'!$A$8:$AE$19,K$21,FALSE),punten!$A$2:$B$15,2,FALSE)</f>
        <v>4</v>
      </c>
      <c r="L13" s="72">
        <f>VLOOKUP(VLOOKUP($A13,'12 MAI 2012 - IC DIV 1 VROUWEN'!$A$25:$Y$36,L$21,FALSE),punten!$A$2:$B$15,2,FALSE)</f>
        <v>10</v>
      </c>
      <c r="M13" s="72">
        <f>VLOOKUP(VLOOKUP($A13,'12 MAI 2012 - IC DIV 1 VROUWEN'!$A$25:$Y$36,M$21,FALSE),punten!$A$2:$B$15,2,FALSE)</f>
        <v>7</v>
      </c>
      <c r="N13" s="72">
        <f>VLOOKUP(VLOOKUP($A13,'12 MAI 2012 - IC DIV 1 VROUWEN'!$A$25:$Y$36,N$21,FALSE),punten!$A$2:$B$15,2,FALSE)</f>
        <v>4</v>
      </c>
      <c r="O13" s="72">
        <f>VLOOKUP(VLOOKUP($A13,'12 MAI 2012 - IC DIV 1 VROUWEN'!$A$25:$Y$36,O$21,FALSE),punten!$A$2:$B$15,2,FALSE)</f>
        <v>11</v>
      </c>
      <c r="P13" s="72">
        <f>VLOOKUP(VLOOKUP($A13,'12 MAI 2012 - IC DIV 1 VROUWEN'!$A$25:$Y$36,P$21,FALSE),punten!$A$2:$B$15,2,FALSE)</f>
        <v>1</v>
      </c>
      <c r="Q13" s="72">
        <f>VLOOKUP(VLOOKUP($A13,'12 MAI 2012 - IC DIV 1 VROUWEN'!$A$25:$Y$36,Q$21,FALSE),punten!$A$2:$B$15,2,FALSE)</f>
        <v>1</v>
      </c>
      <c r="R13" s="72">
        <f>VLOOKUP(VLOOKUP($A13,'12 MAI 2012 - IC DIV 1 VROUWEN'!$A$25:$Y$36,R$21,FALSE),punten!$A$2:$B$15,2,FALSE)</f>
        <v>9</v>
      </c>
      <c r="S13" s="73">
        <f>VLOOKUP(VLOOKUP($A13,'12 MAI 2012 - IC DIV 1 VROUWEN'!$A$25:$Y$36,S$21,FALSE),punten!$A$2:$B$15,2,FALSE)</f>
        <v>9</v>
      </c>
      <c r="T13" s="80">
        <f t="shared" si="0"/>
        <v>0</v>
      </c>
      <c r="U13" s="81">
        <f t="shared" si="0"/>
        <v>3</v>
      </c>
      <c r="V13" s="81">
        <f t="shared" si="0"/>
        <v>1</v>
      </c>
      <c r="W13" s="81">
        <f t="shared" si="0"/>
        <v>0</v>
      </c>
      <c r="X13" s="81">
        <f t="shared" si="0"/>
        <v>2</v>
      </c>
      <c r="Y13" s="81">
        <f t="shared" si="0"/>
        <v>0</v>
      </c>
      <c r="Z13" s="81">
        <f t="shared" si="0"/>
        <v>0</v>
      </c>
      <c r="AA13" s="81">
        <f t="shared" si="0"/>
        <v>2</v>
      </c>
      <c r="AB13" s="81">
        <f t="shared" si="0"/>
        <v>2</v>
      </c>
      <c r="AC13" s="81">
        <f t="shared" si="0"/>
        <v>2</v>
      </c>
      <c r="AD13" s="81">
        <f t="shared" si="0"/>
        <v>3</v>
      </c>
      <c r="AE13" s="81">
        <f t="shared" si="0"/>
        <v>3</v>
      </c>
      <c r="AF13" s="82">
        <f t="shared" si="0"/>
        <v>0</v>
      </c>
    </row>
    <row r="14" spans="1:32" s="71" customFormat="1" ht="25.5">
      <c r="A14" s="43" t="s">
        <v>13</v>
      </c>
      <c r="B14" s="72">
        <f>VLOOKUP(VLOOKUP($A14,'12 MAI 2012 - IC DIV 1 VROUWEN'!$A$8:$AE$19,B$21,FALSE),punten!$A$2:$B$15,2,FALSE)</f>
        <v>12</v>
      </c>
      <c r="C14" s="72">
        <f>VLOOKUP(VLOOKUP($A14,'12 MAI 2012 - IC DIV 1 VROUWEN'!$A$8:$AE$19,C$21,FALSE),punten!$A$2:$B$15,2,FALSE)</f>
        <v>1</v>
      </c>
      <c r="D14" s="72">
        <f>VLOOKUP(VLOOKUP($A14,'12 MAI 2012 - IC DIV 1 VROUWEN'!$A$8:$AE$19,D$21,FALSE),punten!$A$2:$B$15,2,FALSE)</f>
        <v>8</v>
      </c>
      <c r="E14" s="72">
        <f>VLOOKUP(VLOOKUP($A14,'12 MAI 2012 - IC DIV 1 VROUWEN'!$A$8:$AE$19,E$21,FALSE),punten!$A$2:$B$15,2,FALSE)</f>
        <v>2</v>
      </c>
      <c r="F14" s="72">
        <f>VLOOKUP(VLOOKUP($A14,'12 MAI 2012 - IC DIV 1 VROUWEN'!$A$8:$AE$19,F$21,FALSE),punten!$A$2:$B$15,2,FALSE)</f>
        <v>10</v>
      </c>
      <c r="G14" s="72">
        <f>VLOOKUP(VLOOKUP($A14,'12 MAI 2012 - IC DIV 1 VROUWEN'!$A$8:$AE$19,G$21,FALSE),punten!$A$2:$B$15,2,FALSE)</f>
        <v>9</v>
      </c>
      <c r="H14" s="72">
        <f>VLOOKUP(VLOOKUP($A14,'12 MAI 2012 - IC DIV 1 VROUWEN'!$A$8:$AE$19,H$21,FALSE),punten!$A$2:$B$15,2,FALSE)</f>
        <v>9</v>
      </c>
      <c r="I14" s="72">
        <f>VLOOKUP(VLOOKUP($A14,'12 MAI 2012 - IC DIV 1 VROUWEN'!$A$8:$AE$19,I$21,FALSE),punten!$A$2:$B$15,2,FALSE)</f>
        <v>5</v>
      </c>
      <c r="J14" s="72">
        <f>VLOOKUP(VLOOKUP($A14,'12 MAI 2012 - IC DIV 1 VROUWEN'!$A$8:$AE$19,J$21,FALSE),punten!$A$2:$B$15,2,FALSE)</f>
        <v>8</v>
      </c>
      <c r="K14" s="72">
        <f>VLOOKUP(VLOOKUP($A14,'12 MAI 2012 - IC DIV 1 VROUWEN'!$A$8:$AE$19,K$21,FALSE),punten!$A$2:$B$15,2,FALSE)</f>
        <v>5</v>
      </c>
      <c r="L14" s="72">
        <f>VLOOKUP(VLOOKUP($A14,'12 MAI 2012 - IC DIV 1 VROUWEN'!$A$25:$Y$36,L$21,FALSE),punten!$A$2:$B$15,2,FALSE)</f>
        <v>9</v>
      </c>
      <c r="M14" s="72">
        <f>VLOOKUP(VLOOKUP($A14,'12 MAI 2012 - IC DIV 1 VROUWEN'!$A$25:$Y$36,M$21,FALSE),punten!$A$2:$B$15,2,FALSE)</f>
        <v>12</v>
      </c>
      <c r="N14" s="72">
        <f>VLOOKUP(VLOOKUP($A14,'12 MAI 2012 - IC DIV 1 VROUWEN'!$A$25:$Y$36,N$21,FALSE),punten!$A$2:$B$15,2,FALSE)</f>
        <v>1</v>
      </c>
      <c r="O14" s="72">
        <f>VLOOKUP(VLOOKUP($A14,'12 MAI 2012 - IC DIV 1 VROUWEN'!$A$25:$Y$36,O$21,FALSE),punten!$A$2:$B$15,2,FALSE)</f>
        <v>7</v>
      </c>
      <c r="P14" s="72">
        <f>VLOOKUP(VLOOKUP($A14,'12 MAI 2012 - IC DIV 1 VROUWEN'!$A$25:$Y$36,P$21,FALSE),punten!$A$2:$B$15,2,FALSE)</f>
        <v>2</v>
      </c>
      <c r="Q14" s="72">
        <f>VLOOKUP(VLOOKUP($A14,'12 MAI 2012 - IC DIV 1 VROUWEN'!$A$25:$Y$36,Q$21,FALSE),punten!$A$2:$B$15,2,FALSE)</f>
        <v>6</v>
      </c>
      <c r="R14" s="72" t="str">
        <f>VLOOKUP(VLOOKUP($A14,'12 MAI 2012 - IC DIV 1 VROUWEN'!$A$25:$Y$36,R$21,FALSE),punten!$A$2:$B$15,2,FALSE)</f>
        <v>DNF-DIS-DNS-NR</v>
      </c>
      <c r="S14" s="73">
        <f>VLOOKUP(VLOOKUP($A14,'12 MAI 2012 - IC DIV 1 VROUWEN'!$A$25:$Y$36,S$21,FALSE),punten!$A$2:$B$15,2,FALSE)</f>
        <v>8</v>
      </c>
      <c r="T14" s="80">
        <f t="shared" si="0"/>
        <v>1</v>
      </c>
      <c r="U14" s="81">
        <f t="shared" si="0"/>
        <v>2</v>
      </c>
      <c r="V14" s="81">
        <f t="shared" si="0"/>
        <v>2</v>
      </c>
      <c r="W14" s="81">
        <f t="shared" si="0"/>
        <v>0</v>
      </c>
      <c r="X14" s="81">
        <f t="shared" si="0"/>
        <v>0</v>
      </c>
      <c r="Y14" s="81">
        <f t="shared" si="0"/>
        <v>2</v>
      </c>
      <c r="Z14" s="81">
        <f t="shared" si="0"/>
        <v>1</v>
      </c>
      <c r="AA14" s="81">
        <f t="shared" si="0"/>
        <v>1</v>
      </c>
      <c r="AB14" s="81">
        <f t="shared" si="0"/>
        <v>3</v>
      </c>
      <c r="AC14" s="81">
        <f t="shared" si="0"/>
        <v>3</v>
      </c>
      <c r="AD14" s="81">
        <f t="shared" si="0"/>
        <v>1</v>
      </c>
      <c r="AE14" s="81">
        <f t="shared" si="0"/>
        <v>0</v>
      </c>
      <c r="AF14" s="82">
        <f t="shared" si="0"/>
        <v>2</v>
      </c>
    </row>
    <row r="15" spans="1:32" s="71" customFormat="1" ht="20.25">
      <c r="A15" s="38" t="s">
        <v>15</v>
      </c>
      <c r="B15" s="72">
        <f>VLOOKUP(VLOOKUP($A15,'12 MAI 2012 - IC DIV 1 VROUWEN'!$A$8:$AE$19,B$21,FALSE),punten!$A$2:$B$15,2,FALSE)</f>
        <v>7</v>
      </c>
      <c r="C15" s="72">
        <f>VLOOKUP(VLOOKUP($A15,'12 MAI 2012 - IC DIV 1 VROUWEN'!$A$8:$AE$19,C$21,FALSE),punten!$A$2:$B$15,2,FALSE)</f>
        <v>9</v>
      </c>
      <c r="D15" s="72">
        <f>VLOOKUP(VLOOKUP($A15,'12 MAI 2012 - IC DIV 1 VROUWEN'!$A$8:$AE$19,D$21,FALSE),punten!$A$2:$B$15,2,FALSE)</f>
        <v>6</v>
      </c>
      <c r="E15" s="72">
        <f>VLOOKUP(VLOOKUP($A15,'12 MAI 2012 - IC DIV 1 VROUWEN'!$A$8:$AE$19,E$21,FALSE),punten!$A$2:$B$15,2,FALSE)</f>
        <v>12</v>
      </c>
      <c r="F15" s="72">
        <f>VLOOKUP(VLOOKUP($A15,'12 MAI 2012 - IC DIV 1 VROUWEN'!$A$8:$AE$19,F$21,FALSE),punten!$A$2:$B$15,2,FALSE)</f>
        <v>7</v>
      </c>
      <c r="G15" s="72">
        <f>VLOOKUP(VLOOKUP($A15,'12 MAI 2012 - IC DIV 1 VROUWEN'!$A$8:$AE$19,G$21,FALSE),punten!$A$2:$B$15,2,FALSE)</f>
        <v>11</v>
      </c>
      <c r="H15" s="72">
        <f>VLOOKUP(VLOOKUP($A15,'12 MAI 2012 - IC DIV 1 VROUWEN'!$A$8:$AE$19,H$21,FALSE),punten!$A$2:$B$15,2,FALSE)</f>
        <v>11</v>
      </c>
      <c r="I15" s="72">
        <f>VLOOKUP(VLOOKUP($A15,'12 MAI 2012 - IC DIV 1 VROUWEN'!$A$8:$AE$19,I$21,FALSE),punten!$A$2:$B$15,2,FALSE)</f>
        <v>7</v>
      </c>
      <c r="J15" s="72">
        <f>VLOOKUP(VLOOKUP($A15,'12 MAI 2012 - IC DIV 1 VROUWEN'!$A$8:$AE$19,J$21,FALSE),punten!$A$2:$B$15,2,FALSE)</f>
        <v>2</v>
      </c>
      <c r="K15" s="72">
        <f>VLOOKUP(VLOOKUP($A15,'12 MAI 2012 - IC DIV 1 VROUWEN'!$A$8:$AE$19,K$21,FALSE),punten!$A$2:$B$15,2,FALSE)</f>
        <v>8</v>
      </c>
      <c r="L15" s="72">
        <f>VLOOKUP(VLOOKUP($A15,'12 MAI 2012 - IC DIV 1 VROUWEN'!$A$25:$Y$36,L$21,FALSE),punten!$A$2:$B$15,2,FALSE)</f>
        <v>6</v>
      </c>
      <c r="M15" s="72">
        <f>VLOOKUP(VLOOKUP($A15,'12 MAI 2012 - IC DIV 1 VROUWEN'!$A$25:$Y$36,M$21,FALSE),punten!$A$2:$B$15,2,FALSE)</f>
        <v>11</v>
      </c>
      <c r="N15" s="72">
        <f>VLOOKUP(VLOOKUP($A15,'12 MAI 2012 - IC DIV 1 VROUWEN'!$A$25:$Y$36,N$21,FALSE),punten!$A$2:$B$15,2,FALSE)</f>
        <v>8</v>
      </c>
      <c r="O15" s="72">
        <f>VLOOKUP(VLOOKUP($A15,'12 MAI 2012 - IC DIV 1 VROUWEN'!$A$25:$Y$36,O$21,FALSE),punten!$A$2:$B$15,2,FALSE)</f>
        <v>10</v>
      </c>
      <c r="P15" s="72">
        <f>VLOOKUP(VLOOKUP($A15,'12 MAI 2012 - IC DIV 1 VROUWEN'!$A$25:$Y$36,P$21,FALSE),punten!$A$2:$B$15,2,FALSE)</f>
        <v>6</v>
      </c>
      <c r="Q15" s="72">
        <f>VLOOKUP(VLOOKUP($A15,'12 MAI 2012 - IC DIV 1 VROUWEN'!$A$25:$Y$36,Q$21,FALSE),punten!$A$2:$B$15,2,FALSE)</f>
        <v>3</v>
      </c>
      <c r="R15" s="72">
        <f>VLOOKUP(VLOOKUP($A15,'12 MAI 2012 - IC DIV 1 VROUWEN'!$A$25:$Y$36,R$21,FALSE),punten!$A$2:$B$15,2,FALSE)</f>
        <v>5</v>
      </c>
      <c r="S15" s="73">
        <f>VLOOKUP(VLOOKUP($A15,'12 MAI 2012 - IC DIV 1 VROUWEN'!$A$25:$Y$36,S$21,FALSE),punten!$A$2:$B$15,2,FALSE)</f>
        <v>11</v>
      </c>
      <c r="T15" s="80">
        <f t="shared" si="0"/>
        <v>0</v>
      </c>
      <c r="U15" s="81">
        <f t="shared" si="0"/>
        <v>0</v>
      </c>
      <c r="V15" s="81">
        <f t="shared" si="0"/>
        <v>1</v>
      </c>
      <c r="W15" s="81">
        <f t="shared" si="0"/>
        <v>1</v>
      </c>
      <c r="X15" s="81">
        <f t="shared" si="0"/>
        <v>0</v>
      </c>
      <c r="Y15" s="81">
        <f t="shared" si="0"/>
        <v>1</v>
      </c>
      <c r="Z15" s="81">
        <f t="shared" si="0"/>
        <v>3</v>
      </c>
      <c r="AA15" s="81">
        <f t="shared" si="0"/>
        <v>3</v>
      </c>
      <c r="AB15" s="81">
        <f t="shared" si="0"/>
        <v>2</v>
      </c>
      <c r="AC15" s="81">
        <f t="shared" si="0"/>
        <v>1</v>
      </c>
      <c r="AD15" s="81">
        <f t="shared" si="0"/>
        <v>1</v>
      </c>
      <c r="AE15" s="81">
        <f t="shared" si="0"/>
        <v>4</v>
      </c>
      <c r="AF15" s="82">
        <f t="shared" si="0"/>
        <v>1</v>
      </c>
    </row>
    <row r="16" spans="1:32" s="71" customFormat="1" ht="21" thickBot="1">
      <c r="A16" s="44" t="s">
        <v>22</v>
      </c>
      <c r="B16" s="74">
        <f>VLOOKUP(VLOOKUP($A16,'12 MAI 2012 - IC DIV 1 VROUWEN'!$A$8:$AE$19,B$21,FALSE),punten!$A$2:$B$15,2,FALSE)</f>
        <v>4</v>
      </c>
      <c r="C16" s="74">
        <f>VLOOKUP(VLOOKUP($A16,'12 MAI 2012 - IC DIV 1 VROUWEN'!$A$8:$AE$19,C$21,FALSE),punten!$A$2:$B$15,2,FALSE)</f>
        <v>4</v>
      </c>
      <c r="D16" s="74">
        <f>VLOOKUP(VLOOKUP($A16,'12 MAI 2012 - IC DIV 1 VROUWEN'!$A$8:$AE$19,D$21,FALSE),punten!$A$2:$B$15,2,FALSE)</f>
        <v>4</v>
      </c>
      <c r="E16" s="74">
        <f>VLOOKUP(VLOOKUP($A16,'12 MAI 2012 - IC DIV 1 VROUWEN'!$A$8:$AE$19,E$21,FALSE),punten!$A$2:$B$15,2,FALSE)</f>
        <v>3</v>
      </c>
      <c r="F16" s="74">
        <f>VLOOKUP(VLOOKUP($A16,'12 MAI 2012 - IC DIV 1 VROUWEN'!$A$8:$AE$19,F$21,FALSE),punten!$A$2:$B$15,2,FALSE)</f>
        <v>5</v>
      </c>
      <c r="G16" s="74">
        <f>VLOOKUP(VLOOKUP($A16,'12 MAI 2012 - IC DIV 1 VROUWEN'!$A$8:$AE$19,G$21,FALSE),punten!$A$2:$B$15,2,FALSE)</f>
        <v>12</v>
      </c>
      <c r="H16" s="74">
        <f>VLOOKUP(VLOOKUP($A16,'12 MAI 2012 - IC DIV 1 VROUWEN'!$A$8:$AE$19,H$21,FALSE),punten!$A$2:$B$15,2,FALSE)</f>
        <v>6</v>
      </c>
      <c r="I16" s="74">
        <f>VLOOKUP(VLOOKUP($A16,'12 MAI 2012 - IC DIV 1 VROUWEN'!$A$8:$AE$19,I$21,FALSE),punten!$A$2:$B$15,2,FALSE)</f>
        <v>2</v>
      </c>
      <c r="J16" s="74">
        <f>VLOOKUP(VLOOKUP($A16,'12 MAI 2012 - IC DIV 1 VROUWEN'!$A$8:$AE$19,J$21,FALSE),punten!$A$2:$B$15,2,FALSE)</f>
        <v>4</v>
      </c>
      <c r="K16" s="74">
        <f>VLOOKUP(VLOOKUP($A16,'12 MAI 2012 - IC DIV 1 VROUWEN'!$A$8:$AE$19,K$21,FALSE),punten!$A$2:$B$15,2,FALSE)</f>
        <v>1</v>
      </c>
      <c r="L16" s="74">
        <f>VLOOKUP(VLOOKUP($A16,'12 MAI 2012 - IC DIV 1 VROUWEN'!$A$25:$Y$36,L$21,FALSE),punten!$A$2:$B$15,2,FALSE)</f>
        <v>4</v>
      </c>
      <c r="M16" s="74">
        <f>VLOOKUP(VLOOKUP($A16,'12 MAI 2012 - IC DIV 1 VROUWEN'!$A$25:$Y$36,M$21,FALSE),punten!$A$2:$B$15,2,FALSE)</f>
        <v>3</v>
      </c>
      <c r="N16" s="74">
        <f>VLOOKUP(VLOOKUP($A16,'12 MAI 2012 - IC DIV 1 VROUWEN'!$A$25:$Y$36,N$21,FALSE),punten!$A$2:$B$15,2,FALSE)</f>
        <v>12</v>
      </c>
      <c r="O16" s="74">
        <f>VLOOKUP(VLOOKUP($A16,'12 MAI 2012 - IC DIV 1 VROUWEN'!$A$25:$Y$36,O$21,FALSE),punten!$A$2:$B$15,2,FALSE)</f>
        <v>4</v>
      </c>
      <c r="P16" s="74">
        <f>VLOOKUP(VLOOKUP($A16,'12 MAI 2012 - IC DIV 1 VROUWEN'!$A$25:$Y$36,P$21,FALSE),punten!$A$2:$B$15,2,FALSE)</f>
        <v>5</v>
      </c>
      <c r="Q16" s="74">
        <f>VLOOKUP(VLOOKUP($A16,'12 MAI 2012 - IC DIV 1 VROUWEN'!$A$25:$Y$36,Q$21,FALSE),punten!$A$2:$B$15,2,FALSE)</f>
        <v>7</v>
      </c>
      <c r="R16" s="74">
        <f>VLOOKUP(VLOOKUP($A16,'12 MAI 2012 - IC DIV 1 VROUWEN'!$A$25:$Y$36,R$21,FALSE),punten!$A$2:$B$15,2,FALSE)</f>
        <v>2</v>
      </c>
      <c r="S16" s="75">
        <f>VLOOKUP(VLOOKUP($A16,'12 MAI 2012 - IC DIV 1 VROUWEN'!$A$25:$Y$36,S$21,FALSE),punten!$A$2:$B$15,2,FALSE)</f>
        <v>2</v>
      </c>
      <c r="T16" s="83">
        <f t="shared" si="0"/>
        <v>0</v>
      </c>
      <c r="U16" s="84">
        <f t="shared" si="0"/>
        <v>1</v>
      </c>
      <c r="V16" s="84">
        <f t="shared" si="0"/>
        <v>3</v>
      </c>
      <c r="W16" s="84">
        <f t="shared" si="0"/>
        <v>2</v>
      </c>
      <c r="X16" s="84">
        <f t="shared" si="0"/>
        <v>6</v>
      </c>
      <c r="Y16" s="84">
        <f t="shared" si="0"/>
        <v>2</v>
      </c>
      <c r="Z16" s="84">
        <f t="shared" si="0"/>
        <v>1</v>
      </c>
      <c r="AA16" s="84">
        <f t="shared" si="0"/>
        <v>1</v>
      </c>
      <c r="AB16" s="84">
        <f t="shared" si="0"/>
        <v>0</v>
      </c>
      <c r="AC16" s="84">
        <f t="shared" si="0"/>
        <v>0</v>
      </c>
      <c r="AD16" s="84">
        <f t="shared" si="0"/>
        <v>0</v>
      </c>
      <c r="AE16" s="84">
        <f t="shared" si="0"/>
        <v>0</v>
      </c>
      <c r="AF16" s="85">
        <f t="shared" si="0"/>
        <v>2</v>
      </c>
    </row>
    <row r="17" spans="2:32" ht="13.5" thickBot="1">
      <c r="T17" s="86">
        <f t="shared" ref="T17:AF17" si="1">SUM(T5:T16)</f>
        <v>8</v>
      </c>
      <c r="U17" s="87">
        <f t="shared" si="1"/>
        <v>18</v>
      </c>
      <c r="V17" s="87">
        <f t="shared" si="1"/>
        <v>18</v>
      </c>
      <c r="W17" s="87">
        <f t="shared" si="1"/>
        <v>18</v>
      </c>
      <c r="X17" s="87">
        <f t="shared" si="1"/>
        <v>18</v>
      </c>
      <c r="Y17" s="87">
        <f t="shared" si="1"/>
        <v>18</v>
      </c>
      <c r="Z17" s="87">
        <f t="shared" si="1"/>
        <v>18</v>
      </c>
      <c r="AA17" s="87">
        <f t="shared" si="1"/>
        <v>18</v>
      </c>
      <c r="AB17" s="87">
        <f t="shared" si="1"/>
        <v>18</v>
      </c>
      <c r="AC17" s="87">
        <f t="shared" si="1"/>
        <v>18</v>
      </c>
      <c r="AD17" s="87">
        <f t="shared" si="1"/>
        <v>18</v>
      </c>
      <c r="AE17" s="87">
        <f t="shared" si="1"/>
        <v>17</v>
      </c>
      <c r="AF17" s="88">
        <f t="shared" si="1"/>
        <v>11</v>
      </c>
    </row>
    <row r="18" spans="2:32"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</row>
    <row r="19" spans="2:32">
      <c r="W19" s="76"/>
      <c r="X19" s="76"/>
      <c r="Y19" s="76"/>
      <c r="Z19" s="76"/>
      <c r="AA19" s="76"/>
      <c r="AB19" s="76"/>
      <c r="AC19" s="76"/>
      <c r="AD19" s="76"/>
      <c r="AE19" s="76"/>
      <c r="AF19" s="76"/>
    </row>
    <row r="20" spans="2:32"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</row>
    <row r="21" spans="2:32" hidden="1" outlineLevel="1">
      <c r="B21">
        <v>2</v>
      </c>
      <c r="C21">
        <v>5</v>
      </c>
      <c r="D21">
        <f t="shared" ref="D21:K21" si="2">C21+3</f>
        <v>8</v>
      </c>
      <c r="E21">
        <f t="shared" si="2"/>
        <v>11</v>
      </c>
      <c r="F21">
        <f t="shared" si="2"/>
        <v>14</v>
      </c>
      <c r="G21">
        <f t="shared" si="2"/>
        <v>17</v>
      </c>
      <c r="H21">
        <f t="shared" si="2"/>
        <v>20</v>
      </c>
      <c r="I21">
        <f t="shared" si="2"/>
        <v>23</v>
      </c>
      <c r="J21">
        <f t="shared" si="2"/>
        <v>26</v>
      </c>
      <c r="K21">
        <f t="shared" si="2"/>
        <v>29</v>
      </c>
      <c r="L21">
        <f t="shared" ref="L21:S21" si="3">B21</f>
        <v>2</v>
      </c>
      <c r="M21">
        <f t="shared" si="3"/>
        <v>5</v>
      </c>
      <c r="N21">
        <f t="shared" si="3"/>
        <v>8</v>
      </c>
      <c r="O21">
        <f t="shared" si="3"/>
        <v>11</v>
      </c>
      <c r="P21">
        <f t="shared" si="3"/>
        <v>14</v>
      </c>
      <c r="Q21">
        <f t="shared" si="3"/>
        <v>17</v>
      </c>
      <c r="R21">
        <f t="shared" si="3"/>
        <v>20</v>
      </c>
      <c r="S21">
        <f t="shared" si="3"/>
        <v>23</v>
      </c>
    </row>
    <row r="22" spans="2:32" collapsed="1"/>
  </sheetData>
  <mergeCells count="4">
    <mergeCell ref="A2:AF2"/>
    <mergeCell ref="B3:S3"/>
    <mergeCell ref="T3:AF3"/>
    <mergeCell ref="A1:AF1"/>
  </mergeCells>
  <conditionalFormatting sqref="B5:S16">
    <cfRule type="cellIs" dxfId="0" priority="1" operator="equal">
      <formula>1</formula>
    </cfRule>
  </conditionalFormatting>
  <pageMargins left="0.31496062992125984" right="0.31496062992125984" top="0.74803149606299213" bottom="0.74803149606299213" header="0.31496062992125984" footer="0.31496062992125984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F20"/>
  <sheetViews>
    <sheetView workbookViewId="0">
      <selection activeCell="E25" sqref="E25"/>
    </sheetView>
  </sheetViews>
  <sheetFormatPr baseColWidth="10" defaultRowHeight="12.75"/>
  <cols>
    <col min="1" max="1" width="12.140625" bestFit="1" customWidth="1"/>
    <col min="2" max="2" width="10.140625" style="17" customWidth="1"/>
    <col min="3" max="3" width="12.140625" style="17" bestFit="1" customWidth="1"/>
    <col min="6" max="6" width="21.5703125" customWidth="1"/>
  </cols>
  <sheetData>
    <row r="2" spans="1:6">
      <c r="A2" s="19" t="s">
        <v>24</v>
      </c>
      <c r="B2" s="18" t="s">
        <v>23</v>
      </c>
      <c r="C2" s="19" t="s">
        <v>24</v>
      </c>
    </row>
    <row r="3" spans="1:6">
      <c r="A3" s="20">
        <v>13</v>
      </c>
      <c r="B3" s="20">
        <v>1</v>
      </c>
      <c r="C3" s="20">
        <v>13</v>
      </c>
      <c r="F3" s="66"/>
    </row>
    <row r="4" spans="1:6">
      <c r="A4" s="20">
        <v>11</v>
      </c>
      <c r="B4" s="20">
        <v>2</v>
      </c>
      <c r="C4" s="20">
        <v>11</v>
      </c>
      <c r="F4" s="66"/>
    </row>
    <row r="5" spans="1:6">
      <c r="A5" s="20">
        <f>A4-1</f>
        <v>10</v>
      </c>
      <c r="B5" s="20">
        <v>3</v>
      </c>
      <c r="C5" s="20">
        <f>C4-1</f>
        <v>10</v>
      </c>
      <c r="F5" s="66"/>
    </row>
    <row r="6" spans="1:6">
      <c r="A6" s="20">
        <f t="shared" ref="A6:C14" si="0">A5-1</f>
        <v>9</v>
      </c>
      <c r="B6" s="20">
        <v>4</v>
      </c>
      <c r="C6" s="20">
        <f t="shared" si="0"/>
        <v>9</v>
      </c>
      <c r="F6" s="66"/>
    </row>
    <row r="7" spans="1:6">
      <c r="A7" s="20">
        <f t="shared" si="0"/>
        <v>8</v>
      </c>
      <c r="B7" s="20">
        <v>5</v>
      </c>
      <c r="C7" s="20">
        <f t="shared" si="0"/>
        <v>8</v>
      </c>
      <c r="F7" s="66"/>
    </row>
    <row r="8" spans="1:6">
      <c r="A8" s="20">
        <f t="shared" si="0"/>
        <v>7</v>
      </c>
      <c r="B8" s="20">
        <v>6</v>
      </c>
      <c r="C8" s="20">
        <f t="shared" si="0"/>
        <v>7</v>
      </c>
      <c r="F8" s="66"/>
    </row>
    <row r="9" spans="1:6">
      <c r="A9" s="20">
        <f t="shared" si="0"/>
        <v>6</v>
      </c>
      <c r="B9" s="20">
        <v>7</v>
      </c>
      <c r="C9" s="20">
        <f t="shared" si="0"/>
        <v>6</v>
      </c>
      <c r="F9" s="66"/>
    </row>
    <row r="10" spans="1:6">
      <c r="A10" s="20">
        <f t="shared" si="0"/>
        <v>5</v>
      </c>
      <c r="B10" s="20">
        <v>8</v>
      </c>
      <c r="C10" s="20">
        <f t="shared" si="0"/>
        <v>5</v>
      </c>
      <c r="F10" s="66"/>
    </row>
    <row r="11" spans="1:6">
      <c r="A11" s="20">
        <f t="shared" si="0"/>
        <v>4</v>
      </c>
      <c r="B11" s="20">
        <v>9</v>
      </c>
      <c r="C11" s="20">
        <f t="shared" si="0"/>
        <v>4</v>
      </c>
      <c r="F11" s="66"/>
    </row>
    <row r="12" spans="1:6">
      <c r="A12" s="20">
        <f t="shared" si="0"/>
        <v>3</v>
      </c>
      <c r="B12" s="20">
        <v>10</v>
      </c>
      <c r="C12" s="20">
        <f t="shared" si="0"/>
        <v>3</v>
      </c>
      <c r="F12" s="66"/>
    </row>
    <row r="13" spans="1:6">
      <c r="A13" s="20">
        <f t="shared" si="0"/>
        <v>2</v>
      </c>
      <c r="B13" s="20">
        <v>11</v>
      </c>
      <c r="C13" s="20">
        <f t="shared" si="0"/>
        <v>2</v>
      </c>
      <c r="F13" s="66"/>
    </row>
    <row r="14" spans="1:6">
      <c r="A14" s="20">
        <f t="shared" si="0"/>
        <v>1</v>
      </c>
      <c r="B14" s="20">
        <v>12</v>
      </c>
      <c r="C14" s="20">
        <f t="shared" si="0"/>
        <v>1</v>
      </c>
      <c r="F14" s="66"/>
    </row>
    <row r="15" spans="1:6" ht="25.5">
      <c r="A15" s="20">
        <v>0</v>
      </c>
      <c r="B15" s="68" t="s">
        <v>41</v>
      </c>
      <c r="C15" s="20">
        <v>0</v>
      </c>
      <c r="F15" s="66"/>
    </row>
    <row r="16" spans="1:6">
      <c r="C16" s="17">
        <f>SUM(C3:C15)</f>
        <v>79</v>
      </c>
      <c r="F16" s="66"/>
    </row>
    <row r="17" spans="6:6">
      <c r="F17" s="66"/>
    </row>
    <row r="18" spans="6:6">
      <c r="F18" s="66"/>
    </row>
    <row r="19" spans="6:6">
      <c r="F19" s="66"/>
    </row>
    <row r="20" spans="6:6">
      <c r="F20" s="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12 MAI 2012 - IC DIV 1 VROUWEN</vt:lpstr>
      <vt:lpstr>statistieken</vt:lpstr>
      <vt:lpstr>punten</vt:lpstr>
      <vt:lpstr>'12 MAI 2012 - IC DIV 1 VROUWEN'!Zone_d_impression</vt:lpstr>
      <vt:lpstr>statistieken!Zone_d_impression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Vaio</dc:creator>
  <cp:lastModifiedBy>christian</cp:lastModifiedBy>
  <cp:lastPrinted>2012-05-12T13:46:39Z</cp:lastPrinted>
  <dcterms:created xsi:type="dcterms:W3CDTF">2012-05-12T11:09:56Z</dcterms:created>
  <dcterms:modified xsi:type="dcterms:W3CDTF">2012-05-12T18:16:27Z</dcterms:modified>
</cp:coreProperties>
</file>